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afarova\Desktop\СЭС\Пасп. L_ 20220113 Замена тр-в (19 паспортов)\"/>
    </mc:Choice>
  </mc:AlternateContent>
  <bookViews>
    <workbookView xWindow="-28920" yWindow="-120" windowWidth="29040" windowHeight="15840" tabRatio="950" activeTab="9"/>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5 Анализ эк эф" sheetId="28" r:id="rId10"/>
    <sheet name="6.1. Паспорт сетевой график" sheetId="16" r:id="rId11"/>
    <sheet name="6.2. Паспорт фин осв ввод" sheetId="15" r:id="rId12"/>
    <sheet name="7. Паспорт отчет о закупке" sheetId="5" r:id="rId13"/>
    <sheet name="8. Общие сведения" sheetId="22" r:id="rId14"/>
    <sheet name="ЛСР" sheetId="25" r:id="rId15"/>
    <sheet name="Схема" sheetId="26" r:id="rId16"/>
  </sheets>
  <externalReferences>
    <externalReference r:id="rId17"/>
    <externalReference r:id="rId18"/>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10">'6.1. Паспорт сетевой график'!$A$1:$L$54</definedName>
    <definedName name="_xlnm.Print_Area" localSheetId="11">'6.2. Паспорт фин осв ввод'!$A$1:$M$64</definedName>
    <definedName name="_xlnm.Print_Area" localSheetId="12">'7. Паспорт отчет о закупке'!$A$1:$AV$28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33" i="28" l="1"/>
  <c r="K33" i="28"/>
  <c r="J33" i="28"/>
  <c r="I33" i="28"/>
  <c r="H33" i="28"/>
  <c r="G33" i="28"/>
  <c r="F33" i="28"/>
  <c r="E33" i="28"/>
  <c r="D33" i="28"/>
  <c r="C33" i="28"/>
  <c r="C46" i="28" l="1"/>
  <c r="D43" i="28"/>
  <c r="C43" i="28"/>
  <c r="C37" i="28"/>
  <c r="C35" i="28"/>
  <c r="C34" i="28"/>
  <c r="L32" i="28"/>
  <c r="K32" i="28"/>
  <c r="J32" i="28"/>
  <c r="I32" i="28"/>
  <c r="H32" i="28"/>
  <c r="G32" i="28"/>
  <c r="F32" i="28"/>
  <c r="E32" i="28"/>
  <c r="D32" i="28"/>
  <c r="C32" i="28"/>
  <c r="D30" i="28"/>
  <c r="E30" i="28" s="1"/>
  <c r="C30" i="28"/>
  <c r="C38" i="28" l="1"/>
  <c r="C42" i="28" s="1"/>
  <c r="C44" i="28" s="1"/>
  <c r="C47" i="28" s="1"/>
  <c r="F30" i="28"/>
  <c r="E35" i="28"/>
  <c r="C45" i="28"/>
  <c r="D35" i="28"/>
  <c r="D37" i="28"/>
  <c r="E37" i="28" s="1"/>
  <c r="F37" i="28" s="1"/>
  <c r="R26" i="5"/>
  <c r="A9" i="6"/>
  <c r="N26" i="5"/>
  <c r="G37" i="28" l="1"/>
  <c r="E38" i="28"/>
  <c r="E42" i="28" s="1"/>
  <c r="E44" i="28" s="1"/>
  <c r="E47" i="28" s="1"/>
  <c r="D34" i="28"/>
  <c r="D38" i="28" s="1"/>
  <c r="D42" i="28" s="1"/>
  <c r="D44" i="28" s="1"/>
  <c r="E34" i="28"/>
  <c r="C48" i="28"/>
  <c r="G30" i="28"/>
  <c r="F35" i="28"/>
  <c r="F34" i="28" s="1"/>
  <c r="F38" i="28"/>
  <c r="F42" i="28" s="1"/>
  <c r="F44" i="28" s="1"/>
  <c r="F47" i="28" s="1"/>
  <c r="C25" i="13"/>
  <c r="T26" i="5"/>
  <c r="K24" i="15"/>
  <c r="I33" i="15"/>
  <c r="K33" i="15" s="1"/>
  <c r="I30" i="15"/>
  <c r="K30" i="15" s="1"/>
  <c r="I27" i="15"/>
  <c r="K27" i="15" s="1"/>
  <c r="C33" i="15"/>
  <c r="C30" i="15" s="1"/>
  <c r="D47" i="28" l="1"/>
  <c r="D45" i="28"/>
  <c r="G35" i="28"/>
  <c r="G36" i="28"/>
  <c r="H30" i="28"/>
  <c r="D33" i="15"/>
  <c r="S26" i="5"/>
  <c r="A9" i="22"/>
  <c r="A9" i="5"/>
  <c r="A8" i="15"/>
  <c r="A9" i="16"/>
  <c r="A9" i="19"/>
  <c r="A9" i="10"/>
  <c r="A10" i="13"/>
  <c r="F25" i="13"/>
  <c r="D25" i="13"/>
  <c r="A14" i="24"/>
  <c r="A11" i="24"/>
  <c r="A8" i="24"/>
  <c r="A4" i="24"/>
  <c r="S3" i="24"/>
  <c r="I30" i="28" l="1"/>
  <c r="H35" i="28"/>
  <c r="H37" i="28"/>
  <c r="I37" i="28" s="1"/>
  <c r="D48" i="28"/>
  <c r="E45" i="28"/>
  <c r="G34" i="28"/>
  <c r="G38" i="28" s="1"/>
  <c r="G42" i="28" s="1"/>
  <c r="G44" i="28" s="1"/>
  <c r="K25" i="13"/>
  <c r="G25" i="13"/>
  <c r="E25" i="13"/>
  <c r="H25" i="13"/>
  <c r="G47" i="28" l="1"/>
  <c r="H38" i="28"/>
  <c r="H42" i="28" s="1"/>
  <c r="H44" i="28" s="1"/>
  <c r="H47" i="28" s="1"/>
  <c r="E48" i="28"/>
  <c r="F45" i="28"/>
  <c r="H34" i="28"/>
  <c r="J30" i="28"/>
  <c r="I35" i="28"/>
  <c r="I34" i="28" s="1"/>
  <c r="I38" i="28"/>
  <c r="I42" i="28" s="1"/>
  <c r="I44" i="28" s="1"/>
  <c r="I47" i="28" s="1"/>
  <c r="B27" i="22"/>
  <c r="C27" i="15"/>
  <c r="C24" i="15" s="1"/>
  <c r="K30" i="28" l="1"/>
  <c r="J35" i="28"/>
  <c r="J37" i="28"/>
  <c r="K37" i="28" s="1"/>
  <c r="F48" i="28"/>
  <c r="G45" i="28"/>
  <c r="C52" i="15"/>
  <c r="J38" i="28" l="1"/>
  <c r="J42" i="28" s="1"/>
  <c r="J44" i="28" s="1"/>
  <c r="G48" i="28"/>
  <c r="H45" i="28"/>
  <c r="J34" i="28"/>
  <c r="K35" i="28"/>
  <c r="K34" i="28" s="1"/>
  <c r="K38" i="28"/>
  <c r="K42" i="28" s="1"/>
  <c r="K44" i="28" s="1"/>
  <c r="K47" i="28" s="1"/>
  <c r="L30" i="28"/>
  <c r="C25" i="6"/>
  <c r="L36" i="28" l="1"/>
  <c r="L35" i="28"/>
  <c r="H48" i="28"/>
  <c r="I45" i="28"/>
  <c r="J47" i="28"/>
  <c r="L37" i="28"/>
  <c r="D30" i="15"/>
  <c r="D52" i="15" s="1"/>
  <c r="L34" i="28" l="1"/>
  <c r="L38" i="28"/>
  <c r="L42" i="28" s="1"/>
  <c r="L44" i="28" s="1"/>
  <c r="I48" i="28"/>
  <c r="J45" i="28"/>
  <c r="D27" i="15"/>
  <c r="D24" i="15" s="1"/>
  <c r="AK25" i="19"/>
  <c r="J48" i="28" l="1"/>
  <c r="K45" i="28"/>
  <c r="L47" i="28"/>
  <c r="C51" i="28" s="1"/>
  <c r="C52" i="28"/>
  <c r="J64" i="15"/>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K48" i="28" l="1"/>
  <c r="L45" i="28"/>
  <c r="M64" i="15"/>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L48" i="28" l="1"/>
  <c r="C54" i="28" s="1"/>
  <c r="C53" i="28"/>
  <c r="C23" i="7"/>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<sst xmlns="http://schemas.openxmlformats.org/spreadsheetml/2006/main" count="1675" uniqueCount="777">
  <si>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</si>
  <si>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</si>
  <si>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</si>
  <si>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</si>
  <si>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</si>
  <si>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</si>
  <si>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</si>
  <si>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</si>
  <si>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</si>
  <si>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</si>
  <si>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</si>
  <si>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</si>
  <si>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</si>
  <si>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</si>
  <si>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</si>
  <si>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</si>
  <si>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</si>
  <si>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</si>
  <si>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</si>
  <si>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</si>
  <si>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</si>
  <si>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</si>
  <si>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</si>
  <si>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</si>
  <si>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</si>
  <si>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</si>
  <si>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</si>
  <si>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</si>
  <si>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</si>
  <si>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</si>
  <si>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</si>
  <si>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</si>
  <si>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</si>
  <si>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</si>
  <si>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</si>
  <si>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</si>
  <si>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</si>
  <si>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</si>
  <si>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</si>
  <si>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</si>
  <si>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</si>
  <si>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</si>
  <si>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</si>
  <si>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</si>
  <si>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</si>
  <si>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</si>
  <si>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</si>
  <si>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</si>
  <si>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</si>
  <si>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</si>
  <si>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</si>
  <si>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</si>
  <si>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</si>
  <si>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</si>
  <si>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</si>
  <si>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</si>
  <si>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</si>
  <si>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</si>
  <si>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</si>
  <si>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</si>
  <si>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</si>
  <si>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</si>
  <si>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</si>
  <si>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</si>
  <si>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</si>
  <si>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</si>
  <si>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</si>
  <si>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</si>
  <si>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</si>
  <si>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</si>
  <si>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</si>
  <si>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</si>
  <si>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</si>
  <si>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</si>
  <si>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</si>
  <si>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</si>
  <si>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</si>
  <si>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</si>
  <si>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</si>
  <si>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</si>
  <si>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</si>
  <si>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</si>
  <si>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</si>
  <si>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</si>
  <si>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</si>
  <si>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</si>
  <si>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</si>
  <si>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</si>
  <si>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</si>
  <si>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</si>
  <si>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</si>
  <si>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</si>
  <si>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</si>
  <si>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</si>
  <si>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</si>
  <si>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</si>
  <si>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</si>
  <si>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</si>
  <si>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</si>
  <si>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</si>
  <si>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</si>
  <si>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</si>
  <si>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</si>
  <si>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</si>
  <si>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</si>
  <si>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</si>
  <si>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</si>
  <si>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</si>
  <si>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</si>
  <si>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</si>
  <si>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</si>
  <si>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</si>
  <si>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</si>
  <si>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</si>
  <si>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</si>
  <si>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</si>
  <si>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</si>
  <si>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</si>
  <si>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</si>
  <si>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</si>
  <si>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</si>
  <si>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</si>
  <si>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</si>
  <si>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</si>
  <si>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</si>
  <si>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</si>
  <si>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</si>
  <si>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</si>
  <si>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</si>
  <si>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</si>
  <si>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</si>
  <si>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</si>
  <si>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</si>
  <si>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</si>
  <si>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</si>
  <si>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</si>
  <si>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</si>
  <si>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</si>
  <si>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</si>
  <si>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</si>
  <si>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</si>
  <si>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</si>
  <si>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</si>
  <si>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</si>
  <si>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</si>
  <si>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</si>
  <si>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</si>
  <si>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</si>
  <si>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</si>
  <si>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</si>
  <si>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</si>
  <si>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</si>
  <si>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</si>
  <si>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</si>
  <si>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</si>
  <si>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</si>
  <si>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</si>
  <si>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</si>
  <si>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</si>
  <si>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</si>
  <si>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</si>
  <si>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</si>
  <si>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</si>
  <si>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</si>
  <si>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</si>
  <si>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</si>
  <si>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</si>
  <si>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</si>
  <si>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</si>
  <si>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</si>
  <si>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</si>
  <si>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</si>
  <si>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</si>
  <si>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</si>
  <si>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</si>
  <si>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</si>
  <si>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</si>
  <si>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</si>
  <si>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</si>
  <si>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</si>
  <si>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</si>
  <si>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</si>
  <si>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</si>
  <si>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</si>
  <si>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</si>
  <si>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</si>
  <si>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</si>
  <si>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</si>
  <si>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</si>
  <si>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</si>
  <si>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</si>
  <si>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</si>
  <si>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</si>
  <si>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</si>
  <si>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</si>
  <si>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</si>
  <si>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</si>
  <si>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</si>
  <si>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</si>
  <si>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</si>
  <si>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</si>
  <si>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</si>
  <si>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</si>
  <si>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</si>
  <si>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</si>
  <si>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</si>
  <si>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</si>
  <si>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</si>
  <si>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</si>
  <si>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</si>
  <si>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</si>
  <si>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</si>
  <si>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</si>
  <si>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</si>
  <si>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</si>
  <si>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</si>
  <si>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</si>
  <si>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</si>
  <si>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</si>
  <si>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</si>
  <si>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</si>
  <si>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</si>
  <si>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</si>
  <si>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</si>
  <si>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</si>
  <si>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</si>
  <si>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</si>
  <si>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</si>
  <si>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</si>
  <si>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</si>
  <si>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</si>
  <si>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</si>
  <si>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</si>
  <si>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</si>
  <si>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</si>
  <si>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</si>
  <si>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</si>
  <si>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</si>
  <si>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</si>
  <si>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</si>
  <si>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</si>
  <si>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</si>
  <si>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</si>
  <si>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</si>
  <si>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</si>
  <si>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</si>
  <si>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</si>
  <si>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</si>
  <si>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</si>
  <si>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</si>
  <si>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</si>
  <si>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</si>
  <si>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</si>
  <si>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</si>
  <si>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</si>
  <si>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</si>
  <si>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</si>
  <si>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</si>
  <si>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</si>
  <si>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</si>
  <si>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</si>
  <si>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</si>
  <si>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</si>
  <si>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</si>
  <si>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</si>
  <si>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</si>
  <si>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</si>
  <si>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</si>
  <si>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</si>
  <si>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</si>
  <si>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</si>
  <si>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</si>
  <si>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</si>
  <si>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</si>
  <si>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</si>
  <si>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</si>
  <si>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</si>
  <si>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</si>
  <si>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</si>
  <si>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</si>
  <si>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</si>
  <si>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</si>
  <si>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</si>
  <si>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</si>
  <si>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</si>
  <si>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</si>
  <si>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</si>
  <si>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</si>
  <si>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</si>
  <si>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</si>
  <si>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</si>
  <si>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</si>
  <si>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</si>
  <si>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</si>
  <si>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</si>
  <si>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</si>
  <si>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</si>
  <si>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</si>
  <si>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</si>
  <si>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</si>
  <si>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</si>
  <si>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</si>
  <si>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</si>
  <si>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</si>
  <si>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</si>
  <si>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</si>
  <si>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</si>
  <si>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</si>
  <si>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</si>
  <si>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</si>
  <si>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</si>
  <si>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</si>
  <si>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</si>
  <si>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</si>
  <si>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</si>
  <si>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</si>
  <si>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</si>
  <si>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</si>
  <si>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</si>
  <si>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</si>
  <si>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</si>
  <si>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</si>
  <si>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</si>
  <si>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</si>
  <si>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</si>
  <si>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</si>
  <si>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</si>
  <si>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</si>
  <si>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</si>
  <si>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</si>
  <si>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</si>
  <si>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</si>
  <si>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</si>
  <si>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</si>
  <si>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</si>
  <si>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</si>
  <si>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</si>
  <si>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</si>
  <si>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</si>
  <si>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</si>
  <si>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</si>
  <si>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</si>
  <si>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</si>
  <si>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</si>
  <si>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</si>
  <si>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</si>
  <si>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</si>
  <si>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</si>
  <si>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</si>
  <si>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</si>
  <si>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</si>
  <si>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</si>
  <si>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</si>
  <si>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</si>
  <si>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</si>
  <si>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</si>
  <si>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</si>
  <si>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</si>
  <si>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</si>
  <si>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</si>
  <si>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</si>
  <si>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</si>
  <si>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</si>
  <si>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</si>
  <si>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</si>
  <si>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</si>
  <si>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</si>
  <si>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</si>
  <si>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</si>
  <si>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</si>
  <si>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</si>
  <si>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</si>
  <si>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</si>
  <si>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</si>
  <si>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</si>
  <si>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</si>
  <si>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</si>
  <si>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</si>
  <si>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</si>
  <si>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</si>
  <si>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</si>
  <si>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</si>
  <si>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</si>
  <si>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</si>
  <si>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</si>
  <si>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</si>
  <si>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</si>
  <si>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</si>
  <si>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</si>
  <si>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</si>
  <si>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</si>
  <si>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</si>
  <si>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</si>
  <si>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</si>
  <si>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</si>
  <si>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</si>
  <si>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</si>
  <si>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</si>
  <si>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</si>
  <si>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</si>
  <si>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</si>
  <si>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</si>
  <si>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</si>
  <si>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</si>
  <si>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</si>
  <si>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</si>
  <si>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</si>
  <si>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</si>
  <si>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</si>
  <si>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</si>
  <si>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</si>
  <si>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</si>
  <si>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</si>
  <si>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</si>
  <si>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</si>
  <si>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</si>
  <si>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</si>
  <si>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</si>
  <si>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</si>
  <si>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</si>
  <si>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</si>
  <si>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</si>
  <si>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</si>
  <si>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</si>
  <si>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</si>
  <si>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</si>
  <si>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</si>
  <si>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</si>
  <si>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</si>
  <si>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</si>
  <si>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</si>
  <si>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</si>
  <si>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</si>
  <si>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</si>
  <si>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</si>
  <si>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</si>
  <si>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</si>
  <si>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</si>
  <si>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</si>
  <si>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</si>
  <si>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</si>
  <si>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</si>
  <si>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</si>
  <si>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</si>
  <si>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</si>
  <si>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</si>
  <si>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</si>
  <si>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</si>
  <si>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</si>
  <si>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</si>
  <si>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</si>
  <si>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</si>
  <si>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</si>
  <si>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</si>
  <si>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</si>
  <si>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</si>
  <si>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</si>
  <si>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</si>
  <si>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</si>
  <si>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</si>
  <si>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</si>
  <si>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</si>
  <si>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</si>
  <si>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</si>
  <si>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</si>
  <si>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</si>
  <si>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</si>
  <si>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</si>
  <si>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</si>
  <si>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</si>
  <si>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</si>
  <si>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</si>
  <si>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</si>
  <si>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</si>
  <si>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</si>
  <si>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</si>
  <si>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</si>
  <si>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</si>
  <si>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</si>
  <si>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</si>
  <si>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</si>
  <si>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</si>
  <si>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</si>
  <si>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</si>
  <si>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</si>
  <si>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</si>
  <si>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</si>
  <si>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</si>
  <si>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</si>
  <si>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</si>
  <si>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</si>
  <si>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</si>
  <si>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</si>
  <si>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</si>
  <si>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</si>
  <si>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</si>
  <si>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</si>
  <si>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</si>
  <si>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</si>
  <si>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</si>
  <si>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</si>
  <si>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</si>
  <si>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</si>
  <si>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</si>
  <si>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</si>
  <si>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</si>
  <si>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</si>
  <si>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</si>
  <si>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</si>
  <si>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</si>
  <si>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</si>
  <si>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</si>
  <si>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</si>
  <si>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</si>
  <si>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</si>
  <si>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</si>
  <si>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</si>
  <si>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</si>
  <si>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</si>
  <si>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</si>
  <si>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</si>
  <si>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</si>
  <si>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</si>
  <si>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</si>
  <si>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</si>
  <si>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</si>
  <si>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</si>
  <si>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</si>
  <si>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</si>
  <si>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</si>
  <si>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</si>
  <si>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</si>
  <si>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</si>
  <si>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</si>
  <si>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</si>
  <si>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</si>
  <si>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</si>
  <si>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</si>
  <si>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</si>
  <si>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</si>
  <si>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</si>
  <si>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</si>
  <si>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</si>
  <si>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</si>
  <si>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</si>
  <si>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</si>
  <si>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</si>
  <si>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</si>
  <si>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</si>
  <si>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</si>
  <si>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</si>
  <si>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</si>
  <si>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</si>
  <si>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</si>
  <si>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</si>
  <si>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</si>
  <si>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</si>
  <si>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</si>
  <si>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</si>
  <si>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</si>
  <si>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</si>
  <si>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</si>
  <si>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</si>
  <si>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</si>
  <si>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</si>
  <si>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</si>
  <si>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</si>
  <si>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</si>
  <si>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</si>
  <si>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</si>
  <si>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</si>
  <si>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</si>
  <si>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</si>
  <si>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</si>
  <si>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</si>
  <si>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</si>
  <si>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</si>
  <si>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</si>
  <si>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</si>
  <si>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</si>
  <si>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</si>
  <si>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ГУП РЭС</t>
  </si>
  <si>
    <t>Протокол обследования ЭТЛ</t>
  </si>
  <si>
    <t>не соответствие ПТЭЭП,замена</t>
  </si>
  <si>
    <t>II</t>
  </si>
  <si>
    <t>КТП-1735</t>
  </si>
  <si>
    <t>0,250</t>
  </si>
  <si>
    <t>ТМГ 250</t>
  </si>
  <si>
    <t>L_ 2022011318</t>
  </si>
  <si>
    <t>Замена транс-в в  КТП-1817 с.Ким Альшеевского р-на  кол-ве  1шт ТМ-250 на ТМГ-250  10кВ</t>
  </si>
  <si>
    <t>Приложение № 2</t>
  </si>
  <si>
    <t>Утверждено приказом № 421 от 4 августа 2020 г. Минстроя РФ</t>
  </si>
  <si>
    <t>СОГЛАСОВАНО:</t>
  </si>
  <si>
    <t>УТВЕРЖДАЮ:</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</si>
  <si>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</si>
  <si>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</si>
  <si>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</si>
  <si>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</si>
  <si>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</si>
  <si>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</si>
  <si>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2021 года</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</si>
  <si>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</si>
  <si>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</si>
  <si>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</si>
  <si>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</si>
  <si>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</si>
  <si>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</si>
  <si>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</si>
  <si>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L_2022011318</t>
  </si>
  <si>
    <t>Реконструкция КТП-1817  п.Ким Альшеевского р-на замена ТМ-250 на ТМГ-250 первичн напряж 10кВ</t>
  </si>
  <si>
    <t>Реконструкция КТП-1735 с Мишкино  замена ТМ-250 на ТМГ-250 первичн напряж 10кВ 16.03.2022</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</si>
  <si>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</si>
  <si>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</si>
  <si>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</si>
  <si>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</si>
  <si>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</si>
  <si>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</si>
  <si>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</si>
  <si>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</si>
  <si>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(55,73)</t>
  </si>
  <si>
    <t>тыс.руб.</t>
  </si>
  <si>
    <t>в том числе:</t>
  </si>
  <si>
    <t>строительных работ</t>
  </si>
  <si>
    <t>(0,24)</t>
  </si>
  <si>
    <t>Средства на оплату труда рабочих</t>
  </si>
  <si>
    <t>(0,58)</t>
  </si>
  <si>
    <t>монтажных работ</t>
  </si>
  <si>
    <t>(1,3)</t>
  </si>
  <si>
    <t>Нормативные затраты труда рабочих</t>
  </si>
  <si>
    <t>чел.час.</t>
  </si>
  <si>
    <t>оборудования</t>
  </si>
  <si>
    <t>(52,35)</t>
  </si>
  <si>
    <t>Нормативные затраты труда машинистов</t>
  </si>
  <si>
    <t>прочих затрат</t>
  </si>
  <si>
    <t>(1,84)</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</si>
  <si>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</si>
  <si>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</si>
  <si>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</si>
  <si>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</si>
  <si>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</si>
  <si>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</si>
  <si>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</si>
  <si>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</si>
  <si>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</si>
  <si>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</si>
  <si>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</si>
  <si>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</si>
  <si>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Замена трансформатора</t>
  </si>
  <si>
    <t>ФЕРм08-01-001-01</t>
  </si>
  <si>
    <t>Трансформатор трехфазный: 35 кВ мощностью 250 кВ·А</t>
  </si>
  <si>
    <t>шт</t>
  </si>
  <si>
    <t>Табл.3, п.4</t>
  </si>
  <si>
    <t>Демонтаж оборудования, не пригодного для дальнейшего использования (предназначено в лом), без разборки и резки ОЗП=0,3; ЭМ=0,3 к расх.; ЗПМ=0,3; МАТ=0 к расх.; ТЗ=0,3; ТЗМ=0,3</t>
  </si>
  <si>
    <t>Приказ от 04.08.2020 № 421/пр прил.10 табл.1 п.2</t>
  </si>
  <si>
    <t>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
- разветвленной сети транспортных и инженерных коммуникаций;
- стесненных условий для складирования материалов;
- действующего технологического оборудования;
- движения технологического транспорта ОЗП=1,15; ЭМ=1,15 к расх.; ЗПМ=1,15; ТЗ=1,15; ТЗМ=1,15</t>
  </si>
  <si>
    <t>ОТ</t>
  </si>
  <si>
    <t>0,345</t>
  </si>
  <si>
    <t>24,65</t>
  </si>
  <si>
    <t>ЭМ</t>
  </si>
  <si>
    <t>9,02</t>
  </si>
  <si>
    <t>в т.ч. ОТм</t>
  </si>
  <si>
    <t>М</t>
  </si>
  <si>
    <t>0</t>
  </si>
  <si>
    <t>6,98</t>
  </si>
  <si>
    <t>ЗТ</t>
  </si>
  <si>
    <t>чел.-ч</t>
  </si>
  <si>
    <t>20,6</t>
  </si>
  <si>
    <t>7,107</t>
  </si>
  <si>
    <t>ЗТм</t>
  </si>
  <si>
    <t>3,93</t>
  </si>
  <si>
    <t>1,35585</t>
  </si>
  <si>
    <t>Итого по расценке</t>
  </si>
  <si>
    <t>ФОТ</t>
  </si>
  <si>
    <t>Приказ № 812/пр от 21.12.2020 Прил. п.49.3</t>
  </si>
  <si>
    <t>НР Электротехнические установки на других объектах</t>
  </si>
  <si>
    <t>%</t>
  </si>
  <si>
    <t>97</t>
  </si>
  <si>
    <t>Приказ № 774/пр от 11.12.2020 Прил. п.49.3</t>
  </si>
  <si>
    <t>СП Электротехнические установки на других объектах</t>
  </si>
  <si>
    <t>51</t>
  </si>
  <si>
    <t>Всего по позиции</t>
  </si>
  <si>
    <t>1,15</t>
  </si>
  <si>
    <t>23,69</t>
  </si>
  <si>
    <t>4,5195</t>
  </si>
  <si>
    <t>3
О</t>
  </si>
  <si>
    <t>ТЦ_101_22_2221000387_16.03.2022_01</t>
  </si>
  <si>
    <t>Трансформатор силовой  ТМГ 250/10-0,4 Y-Zн-11 УХЛ1</t>
  </si>
  <si>
    <t>шт.</t>
  </si>
  <si>
    <t>5,71</t>
  </si>
  <si>
    <t>(Оборудование)</t>
  </si>
  <si>
    <t>Цена=358734/1,2</t>
  </si>
  <si>
    <t>ФЕРп01-02-002-02</t>
  </si>
  <si>
    <t>Трансформатор силовой трехфазный масляный двухобмоточный напряжением: до 11 кВ, мощностью до 1,6 МВА</t>
  </si>
  <si>
    <t>10,8</t>
  </si>
  <si>
    <t>Приказ № 812/пр от 21.12.2020 Прил. п.83</t>
  </si>
  <si>
    <t>НР Пусконаладочные работы: 'вхолостую' - 80%, 'под нагрузкой' - 20%</t>
  </si>
  <si>
    <t>74</t>
  </si>
  <si>
    <t>Приказ № 774/пр от 11.12.2020 Прил. п.83</t>
  </si>
  <si>
    <t>СП Пусконаладочные работы: 'вхолостую' - 80%, 'под нагрузкой' - 20%</t>
  </si>
  <si>
    <t>36</t>
  </si>
  <si>
    <t>ФССЦпг-01-01-01-015</t>
  </si>
  <si>
    <t>Погрузо-разгрузочные работы при автомобильных перевозках: Погрузка металлических конструкций массой до 1 т</t>
  </si>
  <si>
    <t>1 т груза</t>
  </si>
  <si>
    <t>1,98</t>
  </si>
  <si>
    <t>(Погрузо-разгрузочные работы)</t>
  </si>
  <si>
    <t>Объем=0,99*2</t>
  </si>
  <si>
    <t>ФССЦпг-01-01-02-015</t>
  </si>
  <si>
    <t>Погрузо-разгрузочные работы при автомобильных перевозках: Разгрузка металлических конструкций массой до 1 т</t>
  </si>
  <si>
    <t>ФССЦпг-03-21-01-170</t>
  </si>
  <si>
    <t>Перевозка грузов автомобилями-самосвалами грузоподъемностью 10 т работающих вне карьера на расстояние: I класс груза до 170 км</t>
  </si>
  <si>
    <t>ФСЭМ-91.11.02-031</t>
  </si>
  <si>
    <t>Лаборатория передвижная измерительно-настроечная</t>
  </si>
  <si>
    <t>маш.-ч</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</si>
  <si>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</si>
  <si>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</si>
  <si>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</si>
  <si>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</si>
  <si>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</si>
  <si>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</si>
  <si>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</si>
  <si>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</si>
  <si>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Строительные работы</t>
  </si>
  <si>
    <t xml:space="preserve">               в том числе:</t>
  </si>
  <si>
    <t xml:space="preserve">                    материалы</t>
  </si>
  <si>
    <t xml:space="preserve">          Транспортные расходы (перевозка), относимые на стоимость строительных работ</t>
  </si>
  <si>
    <t xml:space="preserve">     Монтажные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</si>
  <si>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</si>
  <si>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</si>
  <si>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</si>
  <si>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</si>
  <si>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</si>
  <si>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Оборудование</t>
  </si>
  <si>
    <t xml:space="preserve">     Прочие затраты</t>
  </si>
  <si>
    <t xml:space="preserve">          Пусконаладочные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</si>
  <si>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</si>
  <si>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</si>
  <si>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</si>
  <si>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накладные расходы</t>
  </si>
  <si>
    <t xml:space="preserve">     Итого</t>
  </si>
  <si>
    <t xml:space="preserve">     Итого ФОТ (справочно)</t>
  </si>
  <si>
    <t xml:space="preserve">     Итого накладные расходы (справочно)</t>
  </si>
  <si>
    <t xml:space="preserve">  ВСЕГО по смете</t>
  </si>
  <si>
    <t xml:space="preserve">               оборудование отсутствующее в СНБ</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</si>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</sst>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
      <sz val="11"/>
      <color rgb="FF000000"/>
      <name val="Times New Roman"/>
      <family val="1"/>
      <charset val="204"/>
    </font>
    <font>
      <b/>
      <sz val="9"/>
      <name val="Times New Roman"/>
      <family val="1"/>
      <charset val="204"/>
    </font>
    <font>
      <sz val="7"/>
      <name val="Times New Roman"/>
      <family val="1"/>
      <charset val="204"/>
    </font>
    <font>
      <sz val="9"/>
      <name val="Times New Roman"/>
      <family val="1"/>
      <charset val="204"/>
    </font>
    <font>
      <sz val="8"/>
      <name val="Times New Roman"/>
      <family val="1"/>
      <charset val="204"/>
    </font>
    <font>
      <b/>
      <sz val="7"/>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xf numFmtId="0" fontId="60" fillId="0" borderId="0"/>
  </cellStyleXfs>
  <cellXfs count="53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1" fillId="0" borderId="0" xfId="45" applyFont="1"/>
    <xf numFmtId="0" fontId="61" fillId="0" borderId="0" xfId="45" applyFont="1" applyAlignment="1">
      <alignment horizontal="right"/>
    </xf>
    <xf numFmtId="0" fontId="61" fillId="0" borderId="0" xfId="0" applyFont="1"/>
    <xf numFmtId="0" fontId="62" fillId="0" borderId="0" xfId="3" applyFont="1" applyAlignment="1">
      <alignment vertical="top"/>
    </xf>
    <xf numFmtId="0" fontId="61" fillId="0" borderId="0" xfId="3" applyFont="1"/>
    <xf numFmtId="0" fontId="61" fillId="0" borderId="0" xfId="3" applyFont="1" applyAlignment="1">
      <alignment vertical="top"/>
    </xf>
    <xf numFmtId="0" fontId="61" fillId="0" borderId="0" xfId="3" applyFont="1" applyAlignment="1">
      <alignment wrapText="1"/>
    </xf>
    <xf numFmtId="0" fontId="61" fillId="0" borderId="0" xfId="3" applyFont="1" applyAlignment="1">
      <alignment vertical="top" wrapText="1"/>
    </xf>
    <xf numFmtId="0" fontId="61" fillId="0" borderId="0" xfId="0" applyFont="1" applyAlignment="1">
      <alignment wrapText="1"/>
    </xf>
    <xf numFmtId="0" fontId="61" fillId="0" borderId="20" xfId="3" applyFont="1" applyBorder="1"/>
    <xf numFmtId="0" fontId="61" fillId="0" borderId="20" xfId="3" applyFont="1" applyBorder="1" applyAlignment="1">
      <alignment horizontal="right"/>
    </xf>
    <xf numFmtId="0" fontId="61" fillId="0" borderId="0" xfId="3" applyFont="1" applyAlignment="1">
      <alignment horizontal="left"/>
    </xf>
    <xf numFmtId="0" fontId="61" fillId="0" borderId="0" xfId="68" applyFont="1"/>
    <xf numFmtId="0" fontId="62" fillId="0" borderId="0" xfId="68" applyFont="1" applyAlignment="1">
      <alignment horizontal="center"/>
    </xf>
    <xf numFmtId="0" fontId="61" fillId="0" borderId="0" xfId="68" applyFont="1" applyAlignment="1">
      <alignment horizontal="left" vertical="top"/>
    </xf>
    <xf numFmtId="0" fontId="61" fillId="0" borderId="0" xfId="68" applyFont="1" applyAlignment="1">
      <alignment vertical="top"/>
    </xf>
    <xf numFmtId="0" fontId="61" fillId="0" borderId="0" xfId="68" applyFont="1" applyAlignment="1">
      <alignment horizontal="left"/>
    </xf>
    <xf numFmtId="0" fontId="61" fillId="0" borderId="20" xfId="68" applyFont="1" applyBorder="1"/>
    <xf numFmtId="0" fontId="61" fillId="0" borderId="20" xfId="68" applyFont="1" applyBorder="1" applyAlignment="1">
      <alignment vertical="top"/>
    </xf>
    <xf numFmtId="0" fontId="63" fillId="0" borderId="0" xfId="68" applyFont="1" applyAlignment="1">
      <alignment horizontal="center" vertical="top"/>
    </xf>
    <xf numFmtId="0" fontId="64" fillId="0" borderId="0" xfId="68" applyFont="1" applyAlignment="1">
      <alignment horizontal="center"/>
    </xf>
    <xf numFmtId="0" fontId="61" fillId="0" borderId="20" xfId="0" applyFont="1" applyBorder="1" applyAlignment="1">
      <alignment horizontal="center"/>
    </xf>
    <xf numFmtId="0" fontId="63" fillId="0" borderId="0" xfId="0" applyFont="1"/>
    <xf numFmtId="3" fontId="61" fillId="0" borderId="0" xfId="0" applyNumberFormat="1" applyFont="1" applyAlignment="1">
      <alignment horizontal="right" vertical="top"/>
    </xf>
    <xf numFmtId="0" fontId="63" fillId="0" borderId="0" xfId="0" applyFont="1" applyAlignment="1">
      <alignment horizontal="center"/>
    </xf>
    <xf numFmtId="0" fontId="62" fillId="0" borderId="0" xfId="0" applyFont="1" applyAlignment="1">
      <alignment horizontal="left"/>
    </xf>
    <xf numFmtId="0" fontId="61" fillId="0" borderId="20" xfId="0" applyFont="1" applyBorder="1"/>
    <xf numFmtId="0" fontId="61" fillId="0" borderId="0" xfId="0" applyFont="1" applyAlignment="1">
      <alignment horizontal="center"/>
    </xf>
    <xf numFmtId="2" fontId="61" fillId="0" borderId="20" xfId="0" applyNumberFormat="1" applyFont="1" applyBorder="1"/>
    <xf numFmtId="49" fontId="61" fillId="0" borderId="20" xfId="0" applyNumberFormat="1" applyFont="1" applyBorder="1" applyAlignment="1">
      <alignment horizontal="right"/>
    </xf>
    <xf numFmtId="0" fontId="61" fillId="0" borderId="0" xfId="0" applyFont="1" applyAlignment="1">
      <alignment horizontal="left"/>
    </xf>
    <xf numFmtId="0" fontId="61" fillId="0" borderId="0" xfId="0" applyFont="1" applyAlignment="1">
      <alignment vertical="center" wrapText="1"/>
    </xf>
    <xf numFmtId="2" fontId="61" fillId="0" borderId="0" xfId="0" applyNumberFormat="1" applyFont="1"/>
    <xf numFmtId="49" fontId="61" fillId="0" borderId="0" xfId="0" applyNumberFormat="1" applyFont="1" applyAlignment="1">
      <alignment horizontal="right"/>
    </xf>
    <xf numFmtId="49" fontId="61" fillId="0" borderId="51" xfId="0" applyNumberFormat="1" applyFont="1" applyBorder="1" applyAlignment="1">
      <alignment horizontal="right"/>
    </xf>
    <xf numFmtId="2" fontId="61" fillId="0" borderId="51" xfId="0" applyNumberFormat="1" applyFont="1" applyBorder="1" applyAlignment="1">
      <alignment horizontal="right"/>
    </xf>
    <xf numFmtId="0" fontId="61" fillId="0" borderId="0" xfId="0" applyFont="1" applyAlignment="1">
      <alignment vertical="center"/>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0" xfId="0" applyFont="1" applyAlignment="1">
      <alignment wrapText="1"/>
    </xf>
    <xf numFmtId="0" fontId="62" fillId="0" borderId="55" xfId="0" applyFont="1" applyBorder="1" applyAlignment="1">
      <alignment horizontal="center" vertical="top" wrapText="1"/>
    </xf>
    <xf numFmtId="0" fontId="62" fillId="0" borderId="50" xfId="0" applyFont="1" applyBorder="1" applyAlignment="1">
      <alignment horizontal="left" vertical="top" wrapText="1"/>
    </xf>
    <xf numFmtId="0" fontId="62" fillId="0" borderId="50" xfId="0" applyFont="1" applyBorder="1" applyAlignment="1">
      <alignment horizontal="center" vertical="top" wrapText="1"/>
    </xf>
    <xf numFmtId="4" fontId="62" fillId="0" borderId="50" xfId="0" applyNumberFormat="1" applyFont="1" applyBorder="1" applyAlignment="1">
      <alignment horizontal="right" vertical="top" wrapText="1"/>
    </xf>
    <xf numFmtId="3" fontId="62" fillId="0" borderId="56" xfId="0" applyNumberFormat="1" applyFont="1" applyBorder="1" applyAlignment="1">
      <alignment horizontal="right" vertical="top" wrapText="1"/>
    </xf>
    <xf numFmtId="0" fontId="62" fillId="0" borderId="0" xfId="0" applyFont="1" applyAlignment="1">
      <alignment wrapText="1"/>
    </xf>
    <xf numFmtId="0" fontId="61" fillId="0" borderId="5" xfId="0" applyFont="1" applyBorder="1" applyAlignment="1">
      <alignment vertical="center" wrapText="1"/>
    </xf>
    <xf numFmtId="0" fontId="61" fillId="0" borderId="0" xfId="0" applyFont="1" applyAlignment="1">
      <alignment horizontal="right" vertical="top" wrapText="1"/>
    </xf>
    <xf numFmtId="0" fontId="61" fillId="0" borderId="0" xfId="0" applyFont="1" applyAlignment="1">
      <alignment horizontal="left" vertical="top" wrapText="1"/>
    </xf>
    <xf numFmtId="0" fontId="61" fillId="0" borderId="5" xfId="0" applyFont="1" applyBorder="1" applyAlignment="1">
      <alignment horizontal="center" vertical="center" wrapText="1"/>
    </xf>
    <xf numFmtId="0" fontId="61" fillId="0" borderId="0" xfId="0" applyFont="1" applyAlignment="1">
      <alignment horizontal="center" vertical="top" wrapText="1"/>
    </xf>
    <xf numFmtId="4" fontId="61" fillId="0" borderId="0" xfId="0" applyNumberFormat="1" applyFont="1" applyAlignment="1">
      <alignment horizontal="right" vertical="top" wrapText="1"/>
    </xf>
    <xf numFmtId="3" fontId="61" fillId="0" borderId="57" xfId="0" applyNumberFormat="1" applyFont="1" applyBorder="1" applyAlignment="1">
      <alignment horizontal="right" vertical="top" wrapText="1"/>
    </xf>
    <xf numFmtId="0" fontId="61" fillId="0" borderId="50" xfId="0" applyFont="1" applyBorder="1" applyAlignment="1">
      <alignment horizontal="center" vertical="top" wrapText="1"/>
    </xf>
    <xf numFmtId="4" fontId="61" fillId="0" borderId="50" xfId="0" applyNumberFormat="1" applyFont="1" applyBorder="1" applyAlignment="1">
      <alignment horizontal="right" vertical="top" wrapText="1"/>
    </xf>
    <xf numFmtId="3" fontId="61" fillId="0" borderId="56" xfId="0" applyNumberFormat="1" applyFont="1" applyBorder="1" applyAlignment="1">
      <alignment horizontal="right" vertical="top" wrapText="1"/>
    </xf>
    <xf numFmtId="0" fontId="62" fillId="0" borderId="5" xfId="0" applyFont="1" applyBorder="1" applyAlignment="1">
      <alignment horizontal="center" vertical="top" wrapText="1"/>
    </xf>
    <xf numFmtId="0" fontId="62" fillId="0" borderId="0" xfId="0" applyFont="1" applyAlignment="1">
      <alignment horizontal="left" vertical="top" wrapText="1"/>
    </xf>
    <xf numFmtId="0" fontId="61" fillId="0" borderId="0" xfId="0" applyFont="1" applyAlignment="1">
      <alignment horizontal="left" vertical="top"/>
    </xf>
    <xf numFmtId="0" fontId="61" fillId="0" borderId="0" xfId="0" applyFont="1" applyAlignment="1">
      <alignment vertical="top" wrapText="1"/>
    </xf>
    <xf numFmtId="0" fontId="62" fillId="0" borderId="0" xfId="0" applyFont="1" applyAlignment="1">
      <alignment horizontal="center" vertical="top" wrapText="1"/>
    </xf>
    <xf numFmtId="4" fontId="62" fillId="0" borderId="0" xfId="0" applyNumberFormat="1" applyFont="1" applyAlignment="1">
      <alignment horizontal="right" vertical="top" wrapText="1"/>
    </xf>
    <xf numFmtId="2" fontId="62" fillId="0" borderId="0" xfId="0" applyNumberFormat="1" applyFont="1" applyAlignment="1">
      <alignment horizontal="center" vertical="top" wrapText="1"/>
    </xf>
    <xf numFmtId="3" fontId="62" fillId="0" borderId="57" xfId="0" applyNumberFormat="1" applyFont="1" applyBorder="1" applyAlignment="1">
      <alignment horizontal="right" vertical="top" wrapText="1"/>
    </xf>
    <xf numFmtId="0" fontId="61" fillId="0" borderId="5" xfId="0" applyFont="1" applyBorder="1" applyAlignment="1">
      <alignment horizontal="center" vertical="top" wrapText="1"/>
    </xf>
    <xf numFmtId="0" fontId="62" fillId="0" borderId="0" xfId="0" applyFont="1" applyAlignment="1">
      <alignment horizontal="right" vertical="top" wrapText="1"/>
    </xf>
    <xf numFmtId="0" fontId="61" fillId="0" borderId="0" xfId="0" applyFont="1" applyAlignment="1">
      <alignment vertical="top"/>
    </xf>
    <xf numFmtId="4" fontId="61" fillId="0" borderId="0" xfId="0" applyNumberFormat="1" applyFont="1" applyAlignment="1">
      <alignment vertical="top"/>
    </xf>
    <xf numFmtId="2" fontId="61" fillId="0" borderId="0" xfId="0" applyNumberFormat="1" applyFont="1" applyAlignment="1">
      <alignment vertical="top"/>
    </xf>
    <xf numFmtId="3" fontId="61" fillId="0" borderId="0" xfId="0" applyNumberFormat="1" applyFont="1" applyAlignment="1">
      <alignment vertical="top"/>
    </xf>
    <xf numFmtId="0" fontId="61" fillId="0" borderId="55" xfId="0" applyFont="1" applyBorder="1"/>
    <xf numFmtId="0" fontId="62" fillId="0" borderId="50" xfId="0" applyFont="1" applyBorder="1" applyAlignment="1">
      <alignment horizontal="right" vertical="top" wrapText="1"/>
    </xf>
    <xf numFmtId="4" fontId="62" fillId="0" borderId="50" xfId="0" applyNumberFormat="1" applyFont="1" applyBorder="1" applyAlignment="1">
      <alignment horizontal="right" vertical="top"/>
    </xf>
    <xf numFmtId="0" fontId="62" fillId="0" borderId="50" xfId="0" applyFont="1" applyBorder="1" applyAlignment="1">
      <alignment horizontal="center" vertical="top"/>
    </xf>
    <xf numFmtId="3" fontId="62" fillId="0" borderId="56" xfId="0" applyNumberFormat="1" applyFont="1" applyBorder="1" applyAlignment="1">
      <alignment horizontal="right" vertical="top"/>
    </xf>
    <xf numFmtId="0" fontId="61" fillId="0" borderId="5" xfId="0" applyFont="1" applyBorder="1"/>
    <xf numFmtId="4" fontId="61" fillId="0" borderId="0" xfId="0" applyNumberFormat="1" applyFont="1" applyAlignment="1">
      <alignment horizontal="right" vertical="top"/>
    </xf>
    <xf numFmtId="0" fontId="61" fillId="0" borderId="0" xfId="0" applyFont="1" applyAlignment="1">
      <alignment horizontal="center" vertical="top"/>
    </xf>
    <xf numFmtId="3" fontId="61" fillId="0" borderId="57" xfId="0" applyNumberFormat="1" applyFont="1" applyBorder="1" applyAlignment="1">
      <alignment horizontal="right" vertical="top"/>
    </xf>
    <xf numFmtId="4" fontId="62" fillId="0" borderId="0" xfId="0" applyNumberFormat="1" applyFont="1" applyAlignment="1">
      <alignment horizontal="right" vertical="top"/>
    </xf>
    <xf numFmtId="0" fontId="62" fillId="0" borderId="0" xfId="0" applyFont="1" applyAlignment="1">
      <alignment horizontal="center" vertical="top"/>
    </xf>
    <xf numFmtId="3" fontId="62" fillId="0" borderId="57" xfId="0" applyNumberFormat="1" applyFont="1" applyBorder="1" applyAlignment="1">
      <alignment horizontal="right" vertical="top"/>
    </xf>
    <xf numFmtId="4" fontId="62" fillId="0" borderId="57" xfId="0" applyNumberFormat="1" applyFont="1" applyBorder="1" applyAlignment="1">
      <alignment horizontal="right" vertical="top"/>
    </xf>
    <xf numFmtId="2" fontId="62" fillId="0" borderId="0" xfId="0" applyNumberFormat="1" applyFont="1" applyAlignment="1">
      <alignment horizontal="center" vertical="top"/>
    </xf>
    <xf numFmtId="3" fontId="62" fillId="0" borderId="0" xfId="0" applyNumberFormat="1" applyFont="1" applyAlignment="1">
      <alignment horizontal="right" vertical="top"/>
    </xf>
    <xf numFmtId="0" fontId="61" fillId="0" borderId="50" xfId="0" applyFont="1" applyBorder="1"/>
    <xf numFmtId="0" fontId="66" fillId="0" borderId="0" xfId="69" applyFont="1"/>
    <xf numFmtId="0" fontId="61" fillId="0" borderId="0" xfId="69" applyFont="1" applyAlignment="1">
      <alignment horizontal="right" vertical="top"/>
    </xf>
    <xf numFmtId="0" fontId="60" fillId="0" borderId="0" xfId="69"/>
    <xf numFmtId="0" fontId="61" fillId="0" borderId="0" xfId="69" applyFont="1" applyAlignment="1">
      <alignment horizontal="right"/>
    </xf>
    <xf numFmtId="0" fontId="62" fillId="0" borderId="0" xfId="0" applyFont="1" applyAlignment="1">
      <alignment vertical="top" wrapText="1"/>
    </xf>
    <xf numFmtId="0" fontId="0" fillId="0" borderId="0" xfId="0" applyAlignment="1">
      <alignment horizontal="center"/>
    </xf>
    <xf numFmtId="0" fontId="2" fillId="0" borderId="0" xfId="0" applyFont="1" applyAlignment="1">
      <alignment horizontal="center"/>
    </xf>
    <xf numFmtId="0" fontId="67" fillId="0" borderId="52" xfId="50" applyFont="1" applyBorder="1" applyAlignment="1" applyProtection="1">
      <alignment horizontal="center" vertical="center" wrapText="1"/>
    </xf>
    <xf numFmtId="0" fontId="67" fillId="0" borderId="52" xfId="50" applyFont="1" applyBorder="1" applyAlignment="1" applyProtection="1">
      <alignment horizontal="center" vertical="center"/>
    </xf>
    <xf numFmtId="0" fontId="45" fillId="0" borderId="0" xfId="50" applyFont="1" applyProtection="1"/>
    <xf numFmtId="0" fontId="1" fillId="0" borderId="0" xfId="50" applyAlignment="1" applyProtection="1"/>
    <xf numFmtId="0" fontId="68" fillId="0" borderId="0" xfId="50" applyFont="1" applyProtection="1"/>
    <xf numFmtId="0" fontId="1" fillId="0" borderId="0" xfId="50" applyProtection="1"/>
    <xf numFmtId="0" fontId="69" fillId="0" borderId="52" xfId="50" applyFont="1" applyBorder="1" applyAlignment="1" applyProtection="1">
      <alignment vertical="center" wrapText="1"/>
    </xf>
    <xf numFmtId="168" fontId="69" fillId="0" borderId="52" xfId="50" applyNumberFormat="1" applyFont="1" applyFill="1" applyBorder="1" applyAlignment="1" applyProtection="1">
      <alignment horizontal="center" vertical="center"/>
    </xf>
    <xf numFmtId="0" fontId="0" fillId="0" borderId="0" xfId="0" applyProtection="1"/>
    <xf numFmtId="3" fontId="69" fillId="0" borderId="52" xfId="50" applyNumberFormat="1" applyFont="1" applyFill="1" applyBorder="1" applyAlignment="1" applyProtection="1">
      <alignment horizontal="center" vertical="center"/>
    </xf>
    <xf numFmtId="9" fontId="69" fillId="0" borderId="52" xfId="50" applyNumberFormat="1" applyFont="1" applyFill="1" applyBorder="1" applyAlignment="1" applyProtection="1">
      <alignment horizontal="center" vertical="center"/>
    </xf>
    <xf numFmtId="169"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wrapText="1"/>
    </xf>
    <xf numFmtId="169" fontId="69" fillId="0" borderId="0" xfId="50" applyNumberFormat="1" applyFont="1" applyFill="1" applyBorder="1" applyAlignment="1" applyProtection="1">
      <alignment horizontal="center" vertical="center"/>
    </xf>
    <xf numFmtId="0" fontId="69" fillId="0" borderId="0" xfId="50" applyFont="1" applyBorder="1" applyProtection="1"/>
    <xf numFmtId="0" fontId="67" fillId="26" borderId="52" xfId="50" applyFont="1" applyFill="1" applyBorder="1" applyAlignment="1" applyProtection="1">
      <alignment horizontal="left" vertical="center" wrapText="1"/>
    </xf>
    <xf numFmtId="0" fontId="67" fillId="26" borderId="52" xfId="50" applyFont="1" applyFill="1" applyBorder="1" applyAlignment="1" applyProtection="1">
      <alignment horizontal="center" vertical="center"/>
    </xf>
    <xf numFmtId="167"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xf>
    <xf numFmtId="0" fontId="69" fillId="0" borderId="0" xfId="50" applyFont="1" applyBorder="1" applyAlignment="1" applyProtection="1"/>
    <xf numFmtId="0" fontId="68" fillId="0" borderId="0" xfId="50" applyFont="1" applyBorder="1" applyProtection="1"/>
    <xf numFmtId="0" fontId="67" fillId="26" borderId="58"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7" borderId="52" xfId="50" applyFont="1" applyFill="1" applyBorder="1" applyAlignment="1" applyProtection="1">
      <alignment horizontal="left" vertical="center"/>
    </xf>
    <xf numFmtId="0" fontId="69" fillId="27" borderId="52" xfId="50" applyFont="1" applyFill="1" applyBorder="1" applyAlignment="1" applyProtection="1">
      <alignment horizontal="center" vertical="center"/>
    </xf>
    <xf numFmtId="170" fontId="67" fillId="0" borderId="52" xfId="50" applyNumberFormat="1" applyFont="1" applyFill="1" applyBorder="1" applyAlignment="1" applyProtection="1">
      <alignment horizontal="center" vertical="center"/>
    </xf>
    <xf numFmtId="168" fontId="67" fillId="27" borderId="52" xfId="50" applyNumberFormat="1" applyFont="1" applyFill="1" applyBorder="1" applyAlignment="1" applyProtection="1">
      <alignment horizontal="center" vertical="center"/>
    </xf>
    <xf numFmtId="0" fontId="67" fillId="0" borderId="52" xfId="50" applyFont="1" applyBorder="1" applyAlignment="1" applyProtection="1">
      <alignment vertical="center" wrapText="1"/>
    </xf>
    <xf numFmtId="168" fontId="67" fillId="0" borderId="52" xfId="50" applyNumberFormat="1" applyFont="1" applyFill="1" applyBorder="1" applyAlignment="1" applyProtection="1">
      <alignment horizontal="center" vertical="center"/>
    </xf>
    <xf numFmtId="0" fontId="67" fillId="0" borderId="53" xfId="50" applyFont="1" applyBorder="1" applyAlignment="1" applyProtection="1">
      <alignment vertical="center" wrapText="1"/>
    </xf>
    <xf numFmtId="168" fontId="67" fillId="0" borderId="54" xfId="50" applyNumberFormat="1" applyFont="1" applyFill="1" applyBorder="1" applyAlignment="1" applyProtection="1">
      <alignment horizontal="center" vertical="center"/>
    </xf>
    <xf numFmtId="0" fontId="69" fillId="0" borderId="0" xfId="50" applyFont="1" applyAlignment="1" applyProtection="1">
      <alignment vertical="center" wrapText="1"/>
    </xf>
    <xf numFmtId="0" fontId="69" fillId="0" borderId="0" xfId="50" applyFont="1" applyAlignment="1" applyProtection="1">
      <alignment vertical="center"/>
    </xf>
    <xf numFmtId="0" fontId="69" fillId="0" borderId="0" xfId="50" applyFont="1" applyProtection="1"/>
    <xf numFmtId="0" fontId="69" fillId="0" borderId="0" xfId="50" applyFont="1" applyAlignment="1" applyProtection="1"/>
    <xf numFmtId="0" fontId="70" fillId="0" borderId="0" xfId="50" applyFont="1" applyProtection="1"/>
    <xf numFmtId="0" fontId="69" fillId="0" borderId="52" xfId="50" applyFont="1" applyFill="1" applyBorder="1" applyAlignment="1" applyProtection="1">
      <alignment horizontal="center" vertical="center"/>
    </xf>
    <xf numFmtId="168" fontId="69" fillId="27" borderId="52" xfId="50" applyNumberFormat="1" applyFont="1" applyFill="1" applyBorder="1" applyAlignment="1" applyProtection="1">
      <alignment horizontal="center" vertical="center"/>
    </xf>
    <xf numFmtId="168" fontId="68" fillId="0" borderId="52" xfId="50" applyNumberFormat="1" applyFont="1" applyBorder="1" applyAlignment="1" applyProtection="1">
      <alignment vertical="center"/>
    </xf>
    <xf numFmtId="168" fontId="1" fillId="0" borderId="52" xfId="50" applyNumberFormat="1" applyFont="1" applyBorder="1" applyAlignment="1" applyProtection="1">
      <alignment vertical="center"/>
    </xf>
    <xf numFmtId="0" fontId="67" fillId="0" borderId="0" xfId="50" applyFont="1" applyBorder="1" applyAlignment="1" applyProtection="1">
      <alignment vertical="center" wrapText="1"/>
    </xf>
    <xf numFmtId="3" fontId="67" fillId="0" borderId="0" xfId="50" applyNumberFormat="1" applyFont="1" applyFill="1" applyBorder="1" applyAlignment="1" applyProtection="1">
      <alignment horizontal="center" vertical="center"/>
    </xf>
    <xf numFmtId="0" fontId="67" fillId="26" borderId="52" xfId="50" applyFont="1" applyFill="1" applyBorder="1" applyAlignment="1" applyProtection="1">
      <alignment vertical="center" wrapText="1"/>
    </xf>
    <xf numFmtId="3" fontId="67" fillId="26" borderId="52" xfId="50" applyNumberFormat="1" applyFont="1" applyFill="1" applyBorder="1" applyAlignment="1" applyProtection="1">
      <alignment horizontal="center" vertical="center" wrapText="1"/>
    </xf>
    <xf numFmtId="0" fontId="67" fillId="0" borderId="0" xfId="50" applyFont="1" applyFill="1" applyBorder="1" applyAlignment="1" applyProtection="1">
      <alignment horizontal="center" vertical="center"/>
    </xf>
    <xf numFmtId="0" fontId="71" fillId="0" borderId="0" xfId="50" applyFont="1" applyBorder="1" applyAlignment="1" applyProtection="1">
      <alignment vertical="center"/>
    </xf>
    <xf numFmtId="0" fontId="1" fillId="0" borderId="0" xfId="50" applyBorder="1" applyAlignment="1" applyProtection="1">
      <alignment vertical="center"/>
    </xf>
    <xf numFmtId="0" fontId="67" fillId="0" borderId="52" xfId="50" applyFont="1" applyBorder="1" applyAlignment="1" applyProtection="1">
      <alignment horizontal="left" vertical="center" wrapText="1"/>
    </xf>
    <xf numFmtId="0" fontId="70" fillId="0" borderId="0" xfId="50" applyFont="1" applyBorder="1" applyAlignment="1" applyProtection="1">
      <alignment vertical="center"/>
    </xf>
    <xf numFmtId="0" fontId="68" fillId="0" borderId="0" xfId="50" applyFont="1" applyBorder="1" applyAlignment="1" applyProtection="1">
      <alignment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Border="1" applyAlignment="1">
      <alignment horizontal="center" vertical="center"/>
    </xf>
    <xf numFmtId="0" fontId="11" fillId="0" borderId="1" xfId="50" applyFont="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1" xfId="50" applyFont="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xf numFmtId="0" fontId="42" fillId="0" borderId="42" xfId="50" applyFont="1" applyBorder="1" applyAlignment="1">
      <alignment horizontal="center"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2" fillId="0" borderId="0" xfId="0" applyFont="1" applyAlignment="1">
      <alignment horizontal="center"/>
    </xf>
    <xf numFmtId="0" fontId="0" fillId="0" borderId="0" xfId="0" applyFont="1" applyAlignment="1">
      <alignment horizontal="center"/>
    </xf>
    <xf numFmtId="0" fontId="67" fillId="26" borderId="58" xfId="50" applyFont="1" applyFill="1" applyBorder="1" applyAlignment="1" applyProtection="1">
      <alignment horizontal="left" vertical="center" wrapText="1"/>
    </xf>
    <xf numFmtId="0" fontId="67" fillId="26" borderId="2"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6" borderId="2" xfId="50" applyFont="1" applyFill="1" applyBorder="1" applyAlignment="1" applyProtection="1">
      <alignment horizontal="center" vertical="center"/>
    </xf>
    <xf numFmtId="0" fontId="67" fillId="26" borderId="52" xfId="50" applyFont="1" applyFill="1" applyBorder="1" applyAlignment="1" applyProtection="1">
      <alignment horizontal="center" vertical="center"/>
    </xf>
    <xf numFmtId="0" fontId="0" fillId="0" borderId="0" xfId="0" applyAlignment="1">
      <alignment horizont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0" fontId="63" fillId="0" borderId="50" xfId="69" applyFont="1" applyBorder="1" applyAlignment="1">
      <alignment horizontal="center" vertical="center"/>
    </xf>
    <xf numFmtId="0" fontId="63" fillId="0" borderId="20" xfId="69" applyFont="1" applyBorder="1" applyAlignment="1">
      <alignment horizontal="left" vertical="top"/>
    </xf>
    <xf numFmtId="0" fontId="61" fillId="0" borderId="0" xfId="0" applyFont="1" applyAlignment="1">
      <alignment horizontal="left" vertical="top" wrapText="1"/>
    </xf>
    <xf numFmtId="0" fontId="62" fillId="0" borderId="0" xfId="0" applyFont="1" applyAlignment="1">
      <alignment horizontal="left" vertical="top" wrapText="1"/>
    </xf>
    <xf numFmtId="0" fontId="62" fillId="0" borderId="50" xfId="0" applyFont="1" applyBorder="1" applyAlignment="1">
      <alignment horizontal="left" vertical="top" wrapText="1"/>
    </xf>
    <xf numFmtId="0" fontId="61" fillId="0" borderId="50" xfId="0" applyFont="1" applyBorder="1" applyAlignment="1">
      <alignment horizontal="left" vertical="top" wrapText="1"/>
    </xf>
    <xf numFmtId="0" fontId="61" fillId="0" borderId="57" xfId="0" applyFont="1" applyBorder="1" applyAlignment="1">
      <alignment horizontal="left" vertical="top" wrapText="1"/>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53" xfId="0" applyFont="1" applyBorder="1" applyAlignment="1">
      <alignment horizontal="left" vertical="center" wrapText="1"/>
    </xf>
    <xf numFmtId="0" fontId="65" fillId="0" borderId="51" xfId="0" applyFont="1" applyBorder="1" applyAlignment="1">
      <alignment horizontal="left" vertical="center" wrapText="1"/>
    </xf>
    <xf numFmtId="0" fontId="65" fillId="0" borderId="54" xfId="0" applyFont="1" applyBorder="1" applyAlignment="1">
      <alignment horizontal="left" vertical="center" wrapText="1"/>
    </xf>
    <xf numFmtId="0" fontId="61" fillId="0" borderId="51" xfId="0" applyFont="1" applyBorder="1" applyAlignment="1">
      <alignment horizontal="center"/>
    </xf>
    <xf numFmtId="0" fontId="63" fillId="0" borderId="50" xfId="0" applyFont="1" applyBorder="1" applyAlignment="1">
      <alignment horizontal="center" vertical="top"/>
    </xf>
    <xf numFmtId="0" fontId="61" fillId="0" borderId="20" xfId="0" applyFont="1" applyBorder="1" applyAlignment="1">
      <alignment horizontal="center" wrapText="1"/>
    </xf>
    <xf numFmtId="0" fontId="63" fillId="0" borderId="50" xfId="0" applyFont="1" applyBorder="1" applyAlignment="1">
      <alignment horizontal="center"/>
    </xf>
    <xf numFmtId="0" fontId="61" fillId="0" borderId="20" xfId="3" applyFont="1" applyBorder="1" applyAlignment="1">
      <alignment horizontal="center"/>
    </xf>
    <xf numFmtId="0" fontId="61" fillId="0" borderId="50" xfId="3" applyFont="1" applyBorder="1" applyAlignment="1">
      <alignment horizontal="left"/>
    </xf>
    <xf numFmtId="0" fontId="61" fillId="0" borderId="0" xfId="3" applyFont="1" applyAlignment="1">
      <alignment horizontal="left"/>
    </xf>
    <xf numFmtId="0" fontId="61" fillId="0" borderId="0" xfId="68" applyFont="1" applyAlignment="1">
      <alignment horizontal="left" vertical="top" wrapText="1"/>
    </xf>
    <xf numFmtId="0" fontId="61" fillId="0" borderId="0" xfId="68" applyFont="1" applyAlignment="1">
      <alignment horizontal="center" wrapText="1"/>
    </xf>
    <xf numFmtId="0" fontId="63" fillId="0" borderId="50" xfId="68" applyFont="1" applyBorder="1" applyAlignment="1">
      <alignment horizontal="center" vertical="top"/>
    </xf>
    <xf numFmtId="0" fontId="62" fillId="0" borderId="0" xfId="3" applyFont="1" applyAlignment="1">
      <alignment horizontal="left" vertical="top"/>
    </xf>
    <xf numFmtId="0" fontId="61" fillId="0" borderId="0" xfId="3" applyFont="1" applyAlignment="1">
      <alignment horizontal="left" vertical="top"/>
    </xf>
    <xf numFmtId="0" fontId="61" fillId="0" borderId="0" xfId="3" applyFont="1" applyAlignment="1">
      <alignment horizontal="left" vertical="top" wrapText="1"/>
    </xf>
    <xf numFmtId="0" fontId="64" fillId="0" borderId="0" xfId="68" applyFont="1" applyAlignment="1">
      <alignment horizontal="center"/>
    </xf>
    <xf numFmtId="0" fontId="61" fillId="0" borderId="20" xfId="68" applyFont="1" applyBorder="1" applyAlignment="1">
      <alignment horizont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2 2" xfId="40"/>
    <cellStyle name="Обычный 2" xfId="3"/>
    <cellStyle name="Обычный 2 2" xfId="62"/>
    <cellStyle name="Обычный 23"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87696424"/>
        <c:axId val="187696816"/>
      </c:lineChart>
      <c:catAx>
        <c:axId val="187696424"/>
        <c:scaling>
          <c:orientation val="minMax"/>
        </c:scaling>
        <c:delete val="0"/>
        <c:axPos val="b"/>
        <c:numFmt formatCode="General" sourceLinked="1"/>
        <c:majorTickMark val="out"/>
        <c:minorTickMark val="none"/>
        <c:tickLblPos val="nextTo"/>
        <c:crossAx val="187696816"/>
        <c:crosses val="autoZero"/>
        <c:auto val="1"/>
        <c:lblAlgn val="ctr"/>
        <c:lblOffset val="100"/>
        <c:noMultiLvlLbl val="0"/>
      </c:catAx>
      <c:valAx>
        <c:axId val="18769681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87696424"/>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561219</xdr:colOff>
      <xdr:row>44</xdr:row>
      <xdr:rowOff>94190</xdr:rowOff>
    </xdr:to>
    <xdr:pic>
      <xdr:nvPicPr>
        <xdr:cNvPr id="2" name="Рисунок 1">
          <a:extLst>
            <a:ext uri="{FF2B5EF4-FFF2-40B4-BE49-F238E27FC236}">
              <a16:creationId xmlns="" xmlns:a16="http://schemas.microsoft.com/office/drawing/2014/main" id="{81D6EB6B-A38B-4F2F-A704-8E0F7BCCEED9}"/>
            </a:ext>
          </a:extLst>
        </xdr:cNvPr>
        <xdr:cNvPicPr>
          <a:picLocks noChangeAspect="1"/>
        </xdr:cNvPicPr>
      </xdr:nvPicPr>
      <xdr:blipFill>
        <a:blip xmlns:r="http://schemas.openxmlformats.org/officeDocument/2006/relationships" r:embed="rId1"/>
        <a:stretch>
          <a:fillRect/>
        </a:stretch>
      </xdr:blipFill>
      <xdr:spPr>
        <a:xfrm>
          <a:off x="0" y="0"/>
          <a:ext cx="6047619" cy="847619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1044;&#1072;&#1085;&#1085;&#1099;&#1077;%20&#1076;&#1083;&#1103;%20&#1080;&#1085;&#1074;&#1077;&#1089;&#1090;.%20&#1087;&#1088;&#1086;&#1075;&#1088;&#1072;&#1084;&#1084;&#1099;\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72;&#1089;&#1087;&#1086;&#1088;&#1090;%20L_%20202201131%20&#1058;&#1055;-2906%20&#1058;1%20&#1057;&#1069;&#1057;%20(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e\Documents%20and%20Settings\Admin\&#1052;&#1086;&#1080;%20&#1076;&#1086;&#1082;&#1091;&#1084;&#1077;&#1085;&#1090;&#1099;\Downloads\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2.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Лист1"/>
      <sheetName val="6.1. Паспорт сетевой график"/>
      <sheetName val="6.2. Паспорт фин осв ввод"/>
      <sheetName val="7. Паспорт отчет о закупке"/>
      <sheetName val="8. Общие сведения"/>
      <sheetName val="ЛСР"/>
      <sheetName val="Схема"/>
    </sheetNames>
    <sheetDataSet>
      <sheetData sheetId="0"/>
      <sheetData sheetId="1"/>
      <sheetData sheetId="2"/>
      <sheetData sheetId="3"/>
      <sheetData sheetId="4"/>
      <sheetData sheetId="5"/>
      <sheetData sheetId="6"/>
      <sheetData sheetId="7"/>
      <sheetData sheetId="8">
        <row r="29">
          <cell r="AK29">
            <v>0.04</v>
          </cell>
        </row>
      </sheetData>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efreshError="1">
        <row r="22">
          <cell r="B22" t="str">
            <v>Группа инвестиционных проектов инвестиционной программы</v>
          </cell>
        </row>
        <row r="37">
          <cell r="L37">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zoomScale="70" zoomScaleSheetLayoutView="70" workbookViewId="0">
      <selection activeCell="A15" sqref="A15:C15"/>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48" t="s">
        <v>567</v>
      </c>
      <c r="B5" s="348"/>
      <c r="C5" s="348"/>
      <c r="D5" s="123"/>
      <c r="E5" s="123"/>
      <c r="F5" s="123"/>
      <c r="G5" s="123"/>
      <c r="H5" s="123"/>
      <c r="I5" s="123"/>
      <c r="J5" s="123"/>
    </row>
    <row r="6" spans="1:22" s="7" customFormat="1" ht="18.75" x14ac:dyDescent="0.3">
      <c r="A6" s="138"/>
      <c r="C6" s="129"/>
      <c r="H6" s="11"/>
    </row>
    <row r="7" spans="1:22" s="7" customFormat="1" ht="18.75" x14ac:dyDescent="0.2">
      <c r="A7" s="352" t="s">
        <v>10</v>
      </c>
      <c r="B7" s="352"/>
      <c r="C7" s="35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53" t="s">
        <v>578</v>
      </c>
      <c r="B9" s="353"/>
      <c r="C9" s="353"/>
      <c r="D9" s="6"/>
      <c r="E9" s="6"/>
      <c r="F9" s="6"/>
      <c r="G9" s="6"/>
      <c r="H9" s="6"/>
      <c r="I9" s="9"/>
      <c r="J9" s="9"/>
      <c r="K9" s="9"/>
      <c r="L9" s="9"/>
      <c r="M9" s="9"/>
      <c r="N9" s="9"/>
      <c r="O9" s="9"/>
      <c r="P9" s="9"/>
      <c r="Q9" s="9"/>
      <c r="R9" s="9"/>
      <c r="S9" s="9"/>
      <c r="T9" s="9"/>
      <c r="U9" s="9"/>
      <c r="V9" s="9"/>
    </row>
    <row r="10" spans="1:22" s="7" customFormat="1" ht="18.75" x14ac:dyDescent="0.2">
      <c r="A10" s="349" t="s">
        <v>9</v>
      </c>
      <c r="B10" s="349"/>
      <c r="C10" s="34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54" t="s">
        <v>588</v>
      </c>
      <c r="B12" s="354"/>
      <c r="C12" s="354"/>
      <c r="D12" s="6"/>
      <c r="E12" s="6"/>
      <c r="F12" s="6"/>
      <c r="G12" s="6"/>
      <c r="H12" s="6"/>
      <c r="I12" s="9"/>
      <c r="J12" s="9"/>
      <c r="K12" s="9"/>
      <c r="L12" s="9"/>
      <c r="M12" s="9"/>
      <c r="N12" s="9"/>
      <c r="O12" s="9"/>
      <c r="P12" s="9"/>
      <c r="Q12" s="9"/>
      <c r="R12" s="9"/>
      <c r="S12" s="9"/>
      <c r="T12" s="9"/>
      <c r="U12" s="9"/>
      <c r="V12" s="9"/>
    </row>
    <row r="13" spans="1:22" s="7" customFormat="1" ht="18.75" x14ac:dyDescent="0.2">
      <c r="A13" s="349" t="s">
        <v>8</v>
      </c>
      <c r="B13" s="349"/>
      <c r="C13" s="34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53" t="s">
        <v>589</v>
      </c>
      <c r="B15" s="353"/>
      <c r="C15" s="353"/>
      <c r="D15" s="6"/>
      <c r="E15" s="6"/>
      <c r="F15" s="6"/>
      <c r="G15" s="6"/>
      <c r="H15" s="6"/>
      <c r="I15" s="6"/>
      <c r="J15" s="6"/>
      <c r="K15" s="6"/>
      <c r="L15" s="6"/>
      <c r="M15" s="6"/>
      <c r="N15" s="6"/>
      <c r="O15" s="6"/>
      <c r="P15" s="6"/>
      <c r="Q15" s="6"/>
      <c r="R15" s="6"/>
      <c r="S15" s="6"/>
      <c r="T15" s="6"/>
      <c r="U15" s="6"/>
      <c r="V15" s="6"/>
    </row>
    <row r="16" spans="1:22" s="2" customFormat="1" ht="15" customHeight="1" x14ac:dyDescent="0.2">
      <c r="A16" s="349" t="s">
        <v>7</v>
      </c>
      <c r="B16" s="349"/>
      <c r="C16" s="34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50" t="s">
        <v>528</v>
      </c>
      <c r="B18" s="351"/>
      <c r="C18" s="35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Замена транс-в в  КТП-1817 с.Ким Альшеевского р-на  кол-ве  1шт ТМ-250 на ТМГ-250  10кВ</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574</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575</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565</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568</v>
      </c>
      <c r="C45" s="198">
        <v>0.34814000000000001</v>
      </c>
    </row>
    <row r="46" spans="1:3" ht="71.25" customHeight="1" x14ac:dyDescent="0.25">
      <c r="A46" s="139" t="s">
        <v>493</v>
      </c>
      <c r="B46" s="29" t="s">
        <v>569</v>
      </c>
      <c r="C46" s="198">
        <v>0</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54"/>
  <sheetViews>
    <sheetView tabSelected="1" topLeftCell="A25" workbookViewId="0">
      <selection activeCell="L34" sqref="L34"/>
    </sheetView>
  </sheetViews>
  <sheetFormatPr defaultRowHeight="15" x14ac:dyDescent="0.25"/>
  <cols>
    <col min="1" max="1" width="55" customWidth="1"/>
    <col min="2" max="2" width="18.5703125" customWidth="1"/>
  </cols>
  <sheetData>
    <row r="1" spans="1:5" ht="15.75" x14ac:dyDescent="0.25">
      <c r="C1" s="151"/>
      <c r="D1" s="151"/>
      <c r="E1" s="153" t="s">
        <v>69</v>
      </c>
    </row>
    <row r="2" spans="1:5" ht="15.75" x14ac:dyDescent="0.25">
      <c r="C2" s="151"/>
      <c r="D2" s="151"/>
      <c r="E2" s="33" t="s">
        <v>11</v>
      </c>
    </row>
    <row r="3" spans="1:5" ht="15.75" x14ac:dyDescent="0.25">
      <c r="C3" s="151"/>
      <c r="D3" s="151"/>
      <c r="E3" s="33" t="s">
        <v>364</v>
      </c>
    </row>
    <row r="5" spans="1:5" x14ac:dyDescent="0.25">
      <c r="A5" s="450" t="s">
        <v>567</v>
      </c>
      <c r="B5" s="450"/>
      <c r="C5" s="450"/>
      <c r="D5" s="450"/>
      <c r="E5" s="450"/>
    </row>
    <row r="7" spans="1:5" x14ac:dyDescent="0.25">
      <c r="A7" s="450" t="s">
        <v>10</v>
      </c>
      <c r="B7" s="450"/>
      <c r="C7" s="450"/>
      <c r="D7" s="450"/>
      <c r="E7" s="450"/>
    </row>
    <row r="9" spans="1:5" x14ac:dyDescent="0.25">
      <c r="A9" s="450" t="s">
        <v>578</v>
      </c>
      <c r="B9" s="450"/>
      <c r="C9" s="450"/>
      <c r="D9" s="450"/>
      <c r="E9" s="450"/>
    </row>
    <row r="10" spans="1:5" x14ac:dyDescent="0.25">
      <c r="A10" s="457" t="s">
        <v>748</v>
      </c>
      <c r="B10" s="457"/>
      <c r="C10" s="457"/>
      <c r="D10" s="457"/>
      <c r="E10" s="457"/>
    </row>
    <row r="11" spans="1:5" x14ac:dyDescent="0.25">
      <c r="A11" s="296"/>
      <c r="B11" s="296"/>
      <c r="C11" s="296"/>
      <c r="D11" s="296"/>
      <c r="E11" s="296"/>
    </row>
    <row r="12" spans="1:5" x14ac:dyDescent="0.25">
      <c r="A12" s="450" t="s">
        <v>588</v>
      </c>
      <c r="B12" s="450"/>
      <c r="C12" s="450"/>
      <c r="D12" s="450"/>
      <c r="E12" s="450"/>
    </row>
    <row r="13" spans="1:5" x14ac:dyDescent="0.25">
      <c r="A13" s="457" t="s">
        <v>749</v>
      </c>
      <c r="B13" s="457"/>
      <c r="C13" s="457"/>
      <c r="D13" s="457"/>
      <c r="E13" s="457"/>
    </row>
    <row r="14" spans="1:5" x14ac:dyDescent="0.25">
      <c r="A14" s="296"/>
      <c r="B14" s="296"/>
      <c r="C14" s="296"/>
      <c r="D14" s="296"/>
      <c r="E14" s="296"/>
    </row>
    <row r="15" spans="1:5" x14ac:dyDescent="0.25">
      <c r="A15" s="450" t="s">
        <v>589</v>
      </c>
      <c r="B15" s="450"/>
      <c r="C15" s="450"/>
      <c r="D15" s="450"/>
      <c r="E15" s="450"/>
    </row>
    <row r="16" spans="1:5" x14ac:dyDescent="0.25">
      <c r="A16" s="451" t="s">
        <v>750</v>
      </c>
      <c r="B16" s="451"/>
      <c r="C16" s="451"/>
      <c r="D16" s="451"/>
      <c r="E16" s="451"/>
    </row>
    <row r="17" spans="1:12" x14ac:dyDescent="0.25">
      <c r="A17" s="297"/>
      <c r="B17" s="297"/>
      <c r="C17" s="297"/>
      <c r="D17" s="297"/>
      <c r="E17" s="297"/>
    </row>
    <row r="18" spans="1:12" x14ac:dyDescent="0.25">
      <c r="A18" s="297"/>
      <c r="B18" s="297"/>
      <c r="C18" s="297"/>
      <c r="D18" s="297"/>
      <c r="E18" s="297"/>
    </row>
    <row r="19" spans="1:12" x14ac:dyDescent="0.25">
      <c r="A19" s="298" t="s">
        <v>363</v>
      </c>
      <c r="B19" s="299" t="s">
        <v>1</v>
      </c>
      <c r="C19" s="300"/>
      <c r="D19" s="301"/>
      <c r="E19" s="301"/>
      <c r="F19" s="301"/>
      <c r="G19" s="301"/>
      <c r="H19" s="302"/>
      <c r="I19" s="303"/>
      <c r="J19" s="303"/>
      <c r="K19" s="303"/>
      <c r="L19" s="303"/>
    </row>
    <row r="20" spans="1:12" ht="21" customHeight="1" x14ac:dyDescent="0.25">
      <c r="A20" s="304" t="s">
        <v>751</v>
      </c>
      <c r="B20" s="305">
        <v>0.34799999999999998</v>
      </c>
      <c r="C20" s="306"/>
      <c r="D20" s="306"/>
      <c r="E20" s="306"/>
      <c r="F20" s="306"/>
      <c r="G20" s="306"/>
      <c r="H20" s="306"/>
      <c r="I20" s="306"/>
      <c r="J20" s="306"/>
      <c r="K20" s="306"/>
      <c r="L20" s="306"/>
    </row>
    <row r="21" spans="1:12" ht="21.75" customHeight="1" x14ac:dyDescent="0.25">
      <c r="A21" s="304" t="s">
        <v>752</v>
      </c>
      <c r="B21" s="305">
        <v>9.3200000000000002E-3</v>
      </c>
      <c r="C21" s="306"/>
      <c r="D21" s="306"/>
      <c r="E21" s="306"/>
      <c r="F21" s="306"/>
      <c r="G21" s="306"/>
      <c r="H21" s="306"/>
      <c r="I21" s="306"/>
      <c r="J21" s="306"/>
      <c r="K21" s="306"/>
      <c r="L21" s="306"/>
    </row>
    <row r="22" spans="1:12" ht="19.5" customHeight="1" x14ac:dyDescent="0.25">
      <c r="A22" s="304" t="s">
        <v>753</v>
      </c>
      <c r="B22" s="305">
        <v>0.04</v>
      </c>
      <c r="C22" s="306"/>
      <c r="D22" s="306"/>
      <c r="E22" s="306"/>
      <c r="F22" s="306"/>
      <c r="G22" s="306"/>
      <c r="H22" s="306"/>
      <c r="I22" s="306"/>
      <c r="J22" s="306"/>
      <c r="K22" s="306"/>
      <c r="L22" s="306"/>
    </row>
    <row r="23" spans="1:12" ht="21" customHeight="1" x14ac:dyDescent="0.25">
      <c r="A23" s="304" t="s">
        <v>354</v>
      </c>
      <c r="B23" s="307">
        <v>5</v>
      </c>
      <c r="C23" s="306"/>
      <c r="D23" s="306"/>
      <c r="E23" s="306"/>
      <c r="F23" s="306"/>
      <c r="G23" s="306"/>
      <c r="H23" s="306"/>
      <c r="I23" s="306"/>
      <c r="J23" s="306"/>
      <c r="K23" s="306"/>
      <c r="L23" s="306"/>
    </row>
    <row r="24" spans="1:12" ht="22.5" customHeight="1" x14ac:dyDescent="0.25">
      <c r="A24" s="304" t="s">
        <v>754</v>
      </c>
      <c r="B24" s="305"/>
      <c r="C24" s="306"/>
      <c r="D24" s="306"/>
      <c r="E24" s="306"/>
      <c r="F24" s="306"/>
      <c r="G24" s="306"/>
      <c r="H24" s="306"/>
      <c r="I24" s="306"/>
      <c r="J24" s="306"/>
      <c r="K24" s="306"/>
      <c r="L24" s="306"/>
    </row>
    <row r="25" spans="1:12" ht="21" customHeight="1" x14ac:dyDescent="0.25">
      <c r="A25" s="304" t="s">
        <v>344</v>
      </c>
      <c r="B25" s="308">
        <v>1</v>
      </c>
      <c r="C25" s="306"/>
      <c r="D25" s="306"/>
      <c r="E25" s="306"/>
      <c r="F25" s="306"/>
      <c r="G25" s="306"/>
      <c r="H25" s="306"/>
      <c r="I25" s="306"/>
      <c r="J25" s="306"/>
      <c r="K25" s="306"/>
      <c r="L25" s="306"/>
    </row>
    <row r="26" spans="1:12" ht="22.5" customHeight="1" x14ac:dyDescent="0.25">
      <c r="A26" s="304" t="s">
        <v>343</v>
      </c>
      <c r="B26" s="309">
        <v>0.03</v>
      </c>
      <c r="C26" s="306"/>
      <c r="D26" s="306"/>
      <c r="E26" s="306"/>
      <c r="F26" s="306"/>
      <c r="G26" s="306"/>
      <c r="H26" s="306"/>
      <c r="I26" s="306"/>
      <c r="J26" s="306"/>
      <c r="K26" s="306"/>
      <c r="L26" s="306"/>
    </row>
    <row r="27" spans="1:12" x14ac:dyDescent="0.25">
      <c r="A27" s="310"/>
      <c r="B27" s="311"/>
      <c r="C27" s="312"/>
      <c r="D27" s="312"/>
      <c r="E27" s="312"/>
      <c r="F27" s="312"/>
      <c r="G27" s="312"/>
      <c r="H27" s="312"/>
      <c r="I27" s="312"/>
      <c r="J27" s="312"/>
      <c r="K27" s="312"/>
      <c r="L27" s="312"/>
    </row>
    <row r="28" spans="1:12" x14ac:dyDescent="0.25">
      <c r="A28" s="313" t="s">
        <v>755</v>
      </c>
      <c r="B28" s="314"/>
      <c r="C28" s="314">
        <v>2022</v>
      </c>
      <c r="D28" s="314">
        <v>2023</v>
      </c>
      <c r="E28" s="314">
        <v>2024</v>
      </c>
      <c r="F28" s="314">
        <v>2025</v>
      </c>
      <c r="G28" s="314">
        <v>2026</v>
      </c>
      <c r="H28" s="314">
        <v>2027</v>
      </c>
      <c r="I28" s="314">
        <v>2028</v>
      </c>
      <c r="J28" s="314">
        <v>2029</v>
      </c>
      <c r="K28" s="314">
        <v>2030</v>
      </c>
      <c r="L28" s="314">
        <v>2031</v>
      </c>
    </row>
    <row r="29" spans="1:12" x14ac:dyDescent="0.25">
      <c r="A29" s="304" t="s">
        <v>341</v>
      </c>
      <c r="B29" s="315"/>
      <c r="C29" s="305">
        <v>1</v>
      </c>
      <c r="D29" s="305">
        <v>1.0349999999999999</v>
      </c>
      <c r="E29" s="305">
        <v>1.034</v>
      </c>
      <c r="F29" s="305">
        <v>1.04</v>
      </c>
      <c r="G29" s="305">
        <v>1.04</v>
      </c>
      <c r="H29" s="305">
        <v>1.04</v>
      </c>
      <c r="I29" s="305">
        <v>1.04</v>
      </c>
      <c r="J29" s="305">
        <v>1.04</v>
      </c>
      <c r="K29" s="305">
        <v>1.04</v>
      </c>
      <c r="L29" s="305">
        <v>1.04</v>
      </c>
    </row>
    <row r="30" spans="1:12" ht="24.75" customHeight="1" x14ac:dyDescent="0.25">
      <c r="A30" s="304" t="s">
        <v>340</v>
      </c>
      <c r="B30" s="315"/>
      <c r="C30" s="305">
        <f>C29</f>
        <v>1</v>
      </c>
      <c r="D30" s="305">
        <f>D29</f>
        <v>1.0349999999999999</v>
      </c>
      <c r="E30" s="305">
        <f>D30*E29</f>
        <v>1.07019</v>
      </c>
      <c r="F30" s="305">
        <f>E30*F29</f>
        <v>1.1129975999999999</v>
      </c>
      <c r="G30" s="305">
        <f t="shared" ref="G30:K30" si="0">F30*G29</f>
        <v>1.1575175039999999</v>
      </c>
      <c r="H30" s="305">
        <f t="shared" si="0"/>
        <v>1.2038182041599998</v>
      </c>
      <c r="I30" s="305">
        <f t="shared" si="0"/>
        <v>1.2519709323263999</v>
      </c>
      <c r="J30" s="305">
        <f t="shared" si="0"/>
        <v>1.302049769619456</v>
      </c>
      <c r="K30" s="305">
        <f t="shared" si="0"/>
        <v>1.3541317604042342</v>
      </c>
      <c r="L30" s="305">
        <f>K30*L29</f>
        <v>1.4082970308204037</v>
      </c>
    </row>
    <row r="31" spans="1:12" x14ac:dyDescent="0.25">
      <c r="A31" s="310"/>
      <c r="B31" s="316"/>
      <c r="C31" s="312"/>
      <c r="D31" s="317"/>
      <c r="E31" s="317"/>
      <c r="F31" s="318"/>
      <c r="G31" s="303"/>
      <c r="H31" s="303"/>
      <c r="I31" s="303"/>
      <c r="J31" s="303"/>
      <c r="K31" s="303"/>
      <c r="L31" s="303"/>
    </row>
    <row r="32" spans="1:12" x14ac:dyDescent="0.25">
      <c r="A32" s="319" t="s">
        <v>756</v>
      </c>
      <c r="B32" s="320" t="s">
        <v>757</v>
      </c>
      <c r="C32" s="320">
        <f t="shared" ref="C32:L32" si="1">C28</f>
        <v>2022</v>
      </c>
      <c r="D32" s="320">
        <f t="shared" si="1"/>
        <v>2023</v>
      </c>
      <c r="E32" s="314">
        <f t="shared" si="1"/>
        <v>2024</v>
      </c>
      <c r="F32" s="314">
        <f t="shared" si="1"/>
        <v>2025</v>
      </c>
      <c r="G32" s="314">
        <f t="shared" si="1"/>
        <v>2026</v>
      </c>
      <c r="H32" s="314">
        <f t="shared" si="1"/>
        <v>2027</v>
      </c>
      <c r="I32" s="314">
        <f t="shared" si="1"/>
        <v>2028</v>
      </c>
      <c r="J32" s="314">
        <f t="shared" si="1"/>
        <v>2029</v>
      </c>
      <c r="K32" s="314">
        <f t="shared" si="1"/>
        <v>2030</v>
      </c>
      <c r="L32" s="314">
        <f t="shared" si="1"/>
        <v>2031</v>
      </c>
    </row>
    <row r="33" spans="1:12" x14ac:dyDescent="0.25">
      <c r="A33" s="321" t="s">
        <v>758</v>
      </c>
      <c r="B33" s="322" t="s">
        <v>759</v>
      </c>
      <c r="C33" s="323">
        <f>B20*0.14</f>
        <v>4.8719999999999999E-2</v>
      </c>
      <c r="D33" s="324">
        <f>C33*D30</f>
        <v>5.0425199999999996E-2</v>
      </c>
      <c r="E33" s="324">
        <f>C33*E30</f>
        <v>5.2139656799999996E-2</v>
      </c>
      <c r="F33" s="324">
        <f>C33*F30</f>
        <v>5.4225243071999996E-2</v>
      </c>
      <c r="G33" s="324">
        <f>C33*G30</f>
        <v>5.6394252794879994E-2</v>
      </c>
      <c r="H33" s="324">
        <f>C33*H30</f>
        <v>5.8650022906675189E-2</v>
      </c>
      <c r="I33" s="324">
        <f>C33*I30</f>
        <v>6.0996023822942204E-2</v>
      </c>
      <c r="J33" s="324">
        <f>C33*J30</f>
        <v>6.3435864775859899E-2</v>
      </c>
      <c r="K33" s="324">
        <f>C33*K30</f>
        <v>6.5973299366894292E-2</v>
      </c>
      <c r="L33" s="324">
        <f>C33*L30</f>
        <v>6.8612231341570074E-2</v>
      </c>
    </row>
    <row r="34" spans="1:12" ht="18.75" customHeight="1" x14ac:dyDescent="0.25">
      <c r="A34" s="325" t="s">
        <v>760</v>
      </c>
      <c r="B34" s="322" t="s">
        <v>759</v>
      </c>
      <c r="C34" s="326">
        <f>SUM(C35:C37)</f>
        <v>9.3200000000000002E-3</v>
      </c>
      <c r="D34" s="326">
        <f t="shared" ref="D34:L34" si="2">SUM(D35:D37)</f>
        <v>9.6461999999999989E-3</v>
      </c>
      <c r="E34" s="326">
        <f t="shared" si="2"/>
        <v>9.9741707999999995E-3</v>
      </c>
      <c r="F34" s="326">
        <f t="shared" si="2"/>
        <v>1.0373137632E-2</v>
      </c>
      <c r="G34" s="326">
        <f t="shared" si="2"/>
        <v>5.7088763297279993E-2</v>
      </c>
      <c r="H34" s="326">
        <f t="shared" si="2"/>
        <v>1.1219585662771198E-2</v>
      </c>
      <c r="I34" s="326">
        <f t="shared" si="2"/>
        <v>1.1668369089282047E-2</v>
      </c>
      <c r="J34" s="326">
        <f t="shared" si="2"/>
        <v>1.2135103852853329E-2</v>
      </c>
      <c r="K34" s="326">
        <f t="shared" si="2"/>
        <v>1.2620508006967464E-2</v>
      </c>
      <c r="L34" s="326">
        <f t="shared" si="2"/>
        <v>6.9457209560062308E-2</v>
      </c>
    </row>
    <row r="35" spans="1:12" ht="21.75" customHeight="1" x14ac:dyDescent="0.25">
      <c r="A35" s="304" t="s">
        <v>761</v>
      </c>
      <c r="B35" s="322" t="s">
        <v>759</v>
      </c>
      <c r="C35" s="305">
        <f>B21</f>
        <v>9.3200000000000002E-3</v>
      </c>
      <c r="D35" s="305">
        <f>C35*D30</f>
        <v>9.6461999999999989E-3</v>
      </c>
      <c r="E35" s="305">
        <f>0.00932*E30</f>
        <v>9.9741707999999995E-3</v>
      </c>
      <c r="F35" s="305">
        <f t="shared" ref="F35:L35" si="3">0.00932*F30</f>
        <v>1.0373137632E-2</v>
      </c>
      <c r="G35" s="305">
        <f t="shared" si="3"/>
        <v>1.0788063137279999E-2</v>
      </c>
      <c r="H35" s="305">
        <f t="shared" si="3"/>
        <v>1.1219585662771198E-2</v>
      </c>
      <c r="I35" s="305">
        <f t="shared" si="3"/>
        <v>1.1668369089282047E-2</v>
      </c>
      <c r="J35" s="305">
        <f t="shared" si="3"/>
        <v>1.2135103852853329E-2</v>
      </c>
      <c r="K35" s="305">
        <f t="shared" si="3"/>
        <v>1.2620508006967464E-2</v>
      </c>
      <c r="L35" s="305">
        <f t="shared" si="3"/>
        <v>1.3125328327246163E-2</v>
      </c>
    </row>
    <row r="36" spans="1:12" ht="19.5" customHeight="1" x14ac:dyDescent="0.25">
      <c r="A36" s="304" t="s">
        <v>762</v>
      </c>
      <c r="B36" s="322" t="s">
        <v>759</v>
      </c>
      <c r="C36" s="305"/>
      <c r="D36" s="305"/>
      <c r="E36" s="305"/>
      <c r="F36" s="305"/>
      <c r="G36" s="305">
        <f>'[3]5. анализ эконом эфф'!$AK$29*G30</f>
        <v>4.6300700159999993E-2</v>
      </c>
      <c r="H36" s="305"/>
      <c r="I36" s="305"/>
      <c r="J36" s="305"/>
      <c r="K36" s="305"/>
      <c r="L36" s="305">
        <f>B22*L30</f>
        <v>5.6331881232816149E-2</v>
      </c>
    </row>
    <row r="37" spans="1:12" x14ac:dyDescent="0.25">
      <c r="A37" s="304" t="s">
        <v>763</v>
      </c>
      <c r="B37" s="322" t="s">
        <v>759</v>
      </c>
      <c r="C37" s="305">
        <f>B24</f>
        <v>0</v>
      </c>
      <c r="D37" s="305">
        <f>C37*D30</f>
        <v>0</v>
      </c>
      <c r="E37" s="305">
        <f t="shared" ref="E37:L37" si="4">D37*E30</f>
        <v>0</v>
      </c>
      <c r="F37" s="305">
        <f t="shared" si="4"/>
        <v>0</v>
      </c>
      <c r="G37" s="305">
        <f t="shared" si="4"/>
        <v>0</v>
      </c>
      <c r="H37" s="305">
        <f t="shared" si="4"/>
        <v>0</v>
      </c>
      <c r="I37" s="305">
        <f t="shared" si="4"/>
        <v>0</v>
      </c>
      <c r="J37" s="305">
        <f t="shared" si="4"/>
        <v>0</v>
      </c>
      <c r="K37" s="305">
        <f t="shared" si="4"/>
        <v>0</v>
      </c>
      <c r="L37" s="305">
        <f t="shared" si="4"/>
        <v>0</v>
      </c>
    </row>
    <row r="38" spans="1:12" ht="24.75" customHeight="1" x14ac:dyDescent="0.25">
      <c r="A38" s="327" t="s">
        <v>327</v>
      </c>
      <c r="B38" s="322" t="s">
        <v>759</v>
      </c>
      <c r="C38" s="328">
        <f>C33-C34</f>
        <v>3.9399999999999998E-2</v>
      </c>
      <c r="D38" s="326">
        <f t="shared" ref="D38:L38" si="5">D33-D34</f>
        <v>4.0778999999999996E-2</v>
      </c>
      <c r="E38" s="326">
        <f t="shared" si="5"/>
        <v>4.2165485999999995E-2</v>
      </c>
      <c r="F38" s="326">
        <f t="shared" si="5"/>
        <v>4.3852105439999997E-2</v>
      </c>
      <c r="G38" s="326">
        <f t="shared" si="5"/>
        <v>-6.9451050239999895E-4</v>
      </c>
      <c r="H38" s="326">
        <f t="shared" si="5"/>
        <v>4.7430437243903993E-2</v>
      </c>
      <c r="I38" s="326">
        <f t="shared" si="5"/>
        <v>4.9327654733660159E-2</v>
      </c>
      <c r="J38" s="326">
        <f t="shared" si="5"/>
        <v>5.1300760923006568E-2</v>
      </c>
      <c r="K38" s="326">
        <f t="shared" si="5"/>
        <v>5.3352791359926828E-2</v>
      </c>
      <c r="L38" s="326">
        <f t="shared" si="5"/>
        <v>-8.4497821849223442E-4</v>
      </c>
    </row>
    <row r="39" spans="1:12" x14ac:dyDescent="0.25">
      <c r="A39" s="329"/>
      <c r="B39" s="330"/>
      <c r="C39" s="331"/>
      <c r="D39" s="332"/>
      <c r="E39" s="332"/>
      <c r="F39" s="333"/>
      <c r="G39" s="303"/>
      <c r="H39" s="303"/>
      <c r="I39" s="303"/>
      <c r="J39" s="303"/>
      <c r="K39" s="303"/>
      <c r="L39" s="303"/>
    </row>
    <row r="40" spans="1:12" x14ac:dyDescent="0.25">
      <c r="A40" s="452" t="s">
        <v>764</v>
      </c>
      <c r="B40" s="454" t="s">
        <v>757</v>
      </c>
      <c r="C40" s="456" t="s">
        <v>765</v>
      </c>
      <c r="D40" s="456"/>
      <c r="E40" s="456"/>
      <c r="F40" s="456"/>
      <c r="G40" s="456"/>
      <c r="H40" s="456"/>
      <c r="I40" s="456"/>
      <c r="J40" s="456"/>
      <c r="K40" s="456"/>
      <c r="L40" s="456"/>
    </row>
    <row r="41" spans="1:12" x14ac:dyDescent="0.25">
      <c r="A41" s="453"/>
      <c r="B41" s="455"/>
      <c r="C41" s="314">
        <v>1</v>
      </c>
      <c r="D41" s="314">
        <v>2</v>
      </c>
      <c r="E41" s="314">
        <v>3</v>
      </c>
      <c r="F41" s="314">
        <v>4</v>
      </c>
      <c r="G41" s="314">
        <v>5</v>
      </c>
      <c r="H41" s="314">
        <v>6</v>
      </c>
      <c r="I41" s="314">
        <v>7</v>
      </c>
      <c r="J41" s="314">
        <v>8</v>
      </c>
      <c r="K41" s="314">
        <v>9</v>
      </c>
      <c r="L41" s="314">
        <v>10</v>
      </c>
    </row>
    <row r="42" spans="1:12" ht="26.25" customHeight="1" x14ac:dyDescent="0.25">
      <c r="A42" s="325" t="s">
        <v>327</v>
      </c>
      <c r="B42" s="334" t="s">
        <v>759</v>
      </c>
      <c r="C42" s="305">
        <f>C38</f>
        <v>3.9399999999999998E-2</v>
      </c>
      <c r="D42" s="305">
        <f t="shared" ref="D42:L42" si="6">D38</f>
        <v>4.0778999999999996E-2</v>
      </c>
      <c r="E42" s="305">
        <f t="shared" si="6"/>
        <v>4.2165485999999995E-2</v>
      </c>
      <c r="F42" s="305">
        <f t="shared" si="6"/>
        <v>4.3852105439999997E-2</v>
      </c>
      <c r="G42" s="305">
        <f t="shared" si="6"/>
        <v>-6.9451050239999895E-4</v>
      </c>
      <c r="H42" s="305">
        <f t="shared" si="6"/>
        <v>4.7430437243903993E-2</v>
      </c>
      <c r="I42" s="305">
        <f t="shared" si="6"/>
        <v>4.9327654733660159E-2</v>
      </c>
      <c r="J42" s="305">
        <f t="shared" si="6"/>
        <v>5.1300760923006568E-2</v>
      </c>
      <c r="K42" s="305">
        <f t="shared" si="6"/>
        <v>5.3352791359926828E-2</v>
      </c>
      <c r="L42" s="305">
        <f t="shared" si="6"/>
        <v>-8.4497821849223442E-4</v>
      </c>
    </row>
    <row r="43" spans="1:12" ht="24.75" customHeight="1" x14ac:dyDescent="0.25">
      <c r="A43" s="325" t="s">
        <v>766</v>
      </c>
      <c r="B43" s="307" t="s">
        <v>759</v>
      </c>
      <c r="C43" s="335">
        <f>-B20</f>
        <v>-0.34799999999999998</v>
      </c>
      <c r="D43" s="335">
        <f>-'[4]1. сводные данные'!L37</f>
        <v>0</v>
      </c>
      <c r="E43" s="305"/>
      <c r="F43" s="336"/>
      <c r="G43" s="337"/>
      <c r="H43" s="337"/>
      <c r="I43" s="337"/>
      <c r="J43" s="337"/>
      <c r="K43" s="337"/>
      <c r="L43" s="337"/>
    </row>
    <row r="44" spans="1:12" ht="21" customHeight="1" x14ac:dyDescent="0.25">
      <c r="A44" s="325" t="s">
        <v>767</v>
      </c>
      <c r="B44" s="307" t="s">
        <v>759</v>
      </c>
      <c r="C44" s="305">
        <f>SUM(C42:C43)</f>
        <v>-0.30859999999999999</v>
      </c>
      <c r="D44" s="305">
        <f t="shared" ref="D44:L44" si="7">SUM(D42:D43)</f>
        <v>4.0778999999999996E-2</v>
      </c>
      <c r="E44" s="305">
        <f>SUM(E42:E43)</f>
        <v>4.2165485999999995E-2</v>
      </c>
      <c r="F44" s="305">
        <f t="shared" si="7"/>
        <v>4.3852105439999997E-2</v>
      </c>
      <c r="G44" s="305">
        <f t="shared" si="7"/>
        <v>-6.9451050239999895E-4</v>
      </c>
      <c r="H44" s="305">
        <f t="shared" si="7"/>
        <v>4.7430437243903993E-2</v>
      </c>
      <c r="I44" s="305">
        <f t="shared" si="7"/>
        <v>4.9327654733660159E-2</v>
      </c>
      <c r="J44" s="305">
        <f t="shared" si="7"/>
        <v>5.1300760923006568E-2</v>
      </c>
      <c r="K44" s="305">
        <f t="shared" si="7"/>
        <v>5.3352791359926828E-2</v>
      </c>
      <c r="L44" s="305">
        <f t="shared" si="7"/>
        <v>-8.4497821849223442E-4</v>
      </c>
    </row>
    <row r="45" spans="1:12" ht="27.75" customHeight="1" x14ac:dyDescent="0.25">
      <c r="A45" s="325" t="s">
        <v>768</v>
      </c>
      <c r="B45" s="307" t="s">
        <v>759</v>
      </c>
      <c r="C45" s="305">
        <f>C44</f>
        <v>-0.30859999999999999</v>
      </c>
      <c r="D45" s="305">
        <f>C45+D44</f>
        <v>-0.26782099999999998</v>
      </c>
      <c r="E45" s="305">
        <f>D45+E44</f>
        <v>-0.22565551399999997</v>
      </c>
      <c r="F45" s="305">
        <f t="shared" ref="F45:K45" si="8">E45+F44</f>
        <v>-0.18180340855999999</v>
      </c>
      <c r="G45" s="305">
        <f t="shared" si="8"/>
        <v>-0.18249791906239998</v>
      </c>
      <c r="H45" s="305">
        <f>G45+H44</f>
        <v>-0.13506748181849598</v>
      </c>
      <c r="I45" s="305">
        <f t="shared" si="8"/>
        <v>-8.5739827084835823E-2</v>
      </c>
      <c r="J45" s="305">
        <f t="shared" si="8"/>
        <v>-3.4439066161829256E-2</v>
      </c>
      <c r="K45" s="305">
        <f t="shared" si="8"/>
        <v>1.8913725198097572E-2</v>
      </c>
      <c r="L45" s="305">
        <f>K45+L44</f>
        <v>1.8068746979605338E-2</v>
      </c>
    </row>
    <row r="46" spans="1:12" ht="24" customHeight="1" x14ac:dyDescent="0.25">
      <c r="A46" s="304" t="s">
        <v>310</v>
      </c>
      <c r="B46" s="305"/>
      <c r="C46" s="305">
        <f>1/(1+$C$36)^(C41-1)</f>
        <v>1</v>
      </c>
      <c r="D46" s="305">
        <v>0.970873786407767</v>
      </c>
      <c r="E46" s="305">
        <v>0.94259590913375435</v>
      </c>
      <c r="F46" s="305">
        <v>0.91514165935315961</v>
      </c>
      <c r="G46" s="305">
        <v>0.888487047915689</v>
      </c>
      <c r="H46" s="305">
        <v>0.86260878438416411</v>
      </c>
      <c r="I46" s="305">
        <v>0.83748425668365445</v>
      </c>
      <c r="J46" s="305">
        <v>0.81309151134335378</v>
      </c>
      <c r="K46" s="305">
        <v>0.78940923431393573</v>
      </c>
      <c r="L46" s="305">
        <v>0.76641673234362695</v>
      </c>
    </row>
    <row r="47" spans="1:12" ht="22.5" customHeight="1" x14ac:dyDescent="0.25">
      <c r="A47" s="325" t="s">
        <v>769</v>
      </c>
      <c r="B47" s="307" t="s">
        <v>759</v>
      </c>
      <c r="C47" s="305">
        <f>C44*C46</f>
        <v>-0.30859999999999999</v>
      </c>
      <c r="D47" s="305">
        <f>D44*D46</f>
        <v>3.9591262135922324E-2</v>
      </c>
      <c r="E47" s="305">
        <f t="shared" ref="E47:L47" si="9">E44*E46</f>
        <v>3.9745014610236586E-2</v>
      </c>
      <c r="F47" s="305">
        <f t="shared" si="9"/>
        <v>4.0130888538491317E-2</v>
      </c>
      <c r="G47" s="305">
        <f t="shared" si="9"/>
        <v>-6.1706358602381709E-4</v>
      </c>
      <c r="H47" s="305">
        <f t="shared" si="9"/>
        <v>4.0913911813773407E-2</v>
      </c>
      <c r="I47" s="305">
        <f t="shared" si="9"/>
        <v>4.1311134258567327E-2</v>
      </c>
      <c r="J47" s="305">
        <f t="shared" si="9"/>
        <v>4.1712213231951477E-2</v>
      </c>
      <c r="K47" s="305">
        <f t="shared" si="9"/>
        <v>4.2117186175951005E-2</v>
      </c>
      <c r="L47" s="305">
        <f t="shared" si="9"/>
        <v>-6.4760544511835753E-4</v>
      </c>
    </row>
    <row r="48" spans="1:12" ht="24.75" customHeight="1" x14ac:dyDescent="0.25">
      <c r="A48" s="325" t="s">
        <v>770</v>
      </c>
      <c r="B48" s="307" t="s">
        <v>759</v>
      </c>
      <c r="C48" s="305">
        <f>C46*C45</f>
        <v>-0.30859999999999999</v>
      </c>
      <c r="D48" s="305">
        <f>D46*D45</f>
        <v>-0.26002038834951452</v>
      </c>
      <c r="E48" s="305">
        <f t="shared" ref="E48:L48" si="10">E46*E45</f>
        <v>-0.2127019643698746</v>
      </c>
      <c r="F48" s="305">
        <f t="shared" si="10"/>
        <v>-0.16637587298565881</v>
      </c>
      <c r="G48" s="305">
        <f t="shared" si="10"/>
        <v>-0.16214703735850811</v>
      </c>
      <c r="H48" s="305">
        <f t="shared" si="10"/>
        <v>-0.116510396301283</v>
      </c>
      <c r="I48" s="305">
        <f t="shared" si="10"/>
        <v>-7.1805755354328787E-2</v>
      </c>
      <c r="J48" s="305">
        <f t="shared" si="10"/>
        <v>-2.8002112354775503E-2</v>
      </c>
      <c r="K48" s="305">
        <f t="shared" si="10"/>
        <v>1.4930669326654397E-2</v>
      </c>
      <c r="L48" s="305">
        <f t="shared" si="10"/>
        <v>1.3848190017652902E-2</v>
      </c>
    </row>
    <row r="49" spans="1:12" x14ac:dyDescent="0.25">
      <c r="A49" s="338"/>
      <c r="B49" s="339"/>
      <c r="C49" s="339"/>
      <c r="D49" s="339"/>
      <c r="E49" s="339"/>
      <c r="F49" s="339"/>
      <c r="G49" s="339"/>
      <c r="H49" s="339"/>
      <c r="I49" s="339"/>
      <c r="J49" s="339"/>
      <c r="K49" s="339"/>
      <c r="L49" s="339"/>
    </row>
    <row r="50" spans="1:12" ht="40.5" customHeight="1" x14ac:dyDescent="0.25">
      <c r="A50" s="340" t="s">
        <v>771</v>
      </c>
      <c r="B50" s="341" t="s">
        <v>757</v>
      </c>
      <c r="C50" s="341" t="s">
        <v>772</v>
      </c>
      <c r="D50" s="339"/>
      <c r="E50" s="339"/>
      <c r="F50" s="339"/>
      <c r="G50" s="339"/>
      <c r="H50" s="339"/>
      <c r="I50" s="339"/>
      <c r="J50" s="339"/>
      <c r="K50" s="339"/>
      <c r="L50" s="339"/>
    </row>
    <row r="51" spans="1:12" ht="24.75" customHeight="1" x14ac:dyDescent="0.25">
      <c r="A51" s="325" t="s">
        <v>773</v>
      </c>
      <c r="B51" s="307" t="s">
        <v>759</v>
      </c>
      <c r="C51" s="307">
        <f>SUM(C47:L47)</f>
        <v>-2.4343058266248694E-2</v>
      </c>
      <c r="D51" s="342"/>
      <c r="E51" s="342"/>
      <c r="F51" s="343"/>
      <c r="G51" s="344"/>
      <c r="H51" s="344"/>
      <c r="I51" s="344"/>
      <c r="J51" s="344"/>
      <c r="K51" s="344"/>
      <c r="L51" s="344"/>
    </row>
    <row r="52" spans="1:12" ht="25.5" customHeight="1" x14ac:dyDescent="0.25">
      <c r="A52" s="345" t="s">
        <v>307</v>
      </c>
      <c r="B52" s="308" t="s">
        <v>675</v>
      </c>
      <c r="C52" s="308">
        <f>IRR(C44:L44)</f>
        <v>1.2034105120704242E-2</v>
      </c>
      <c r="D52" s="342"/>
      <c r="E52" s="342"/>
      <c r="F52" s="343"/>
      <c r="G52" s="344"/>
      <c r="H52" s="344"/>
      <c r="I52" s="344"/>
      <c r="J52" s="344"/>
      <c r="K52" s="344"/>
      <c r="L52" s="344"/>
    </row>
    <row r="53" spans="1:12" ht="25.5" customHeight="1" x14ac:dyDescent="0.25">
      <c r="A53" s="345" t="s">
        <v>774</v>
      </c>
      <c r="B53" s="334" t="s">
        <v>775</v>
      </c>
      <c r="C53" s="334">
        <f>IF(L45&lt;0,"не окупается",(COUNTIF(C45:L45,"&lt;0")+1))</f>
        <v>9</v>
      </c>
      <c r="D53" s="342"/>
      <c r="E53" s="342"/>
      <c r="F53" s="346"/>
      <c r="G53" s="344"/>
      <c r="H53" s="344"/>
      <c r="I53" s="344"/>
      <c r="J53" s="344"/>
      <c r="K53" s="344"/>
      <c r="L53" s="344"/>
    </row>
    <row r="54" spans="1:12" ht="25.5" customHeight="1" x14ac:dyDescent="0.25">
      <c r="A54" s="325" t="s">
        <v>776</v>
      </c>
      <c r="B54" s="334" t="s">
        <v>775</v>
      </c>
      <c r="C54" s="334">
        <f>IF(L48&lt;0,"не окупается",(COUNTIF(C48:L48,"&lt;0")+1))</f>
        <v>9</v>
      </c>
      <c r="D54" s="342"/>
      <c r="E54" s="342"/>
      <c r="F54" s="347"/>
      <c r="G54" s="344"/>
      <c r="H54" s="344"/>
      <c r="I54" s="344"/>
      <c r="J54" s="344"/>
      <c r="K54" s="344"/>
      <c r="L54" s="344"/>
    </row>
  </sheetData>
  <mergeCells count="11">
    <mergeCell ref="A13:E13"/>
    <mergeCell ref="A5:E5"/>
    <mergeCell ref="A7:E7"/>
    <mergeCell ref="A9:E9"/>
    <mergeCell ref="A10:E10"/>
    <mergeCell ref="A12:E12"/>
    <mergeCell ref="A15:E15"/>
    <mergeCell ref="A16:E16"/>
    <mergeCell ref="A40:A41"/>
    <mergeCell ref="B40:B41"/>
    <mergeCell ref="C40:L4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1"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48" t="str">
        <f>'1. паспорт местоположение'!$A$5</f>
        <v>Год раскрытия информации: 2021 год</v>
      </c>
      <c r="B5" s="348"/>
      <c r="C5" s="348"/>
      <c r="D5" s="348"/>
      <c r="E5" s="348"/>
      <c r="F5" s="348"/>
      <c r="G5" s="348"/>
      <c r="H5" s="348"/>
      <c r="I5" s="348"/>
      <c r="J5" s="348"/>
      <c r="K5" s="348"/>
      <c r="L5" s="34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52" t="s">
        <v>10</v>
      </c>
      <c r="B7" s="352"/>
      <c r="C7" s="352"/>
      <c r="D7" s="352"/>
      <c r="E7" s="352"/>
      <c r="F7" s="352"/>
      <c r="G7" s="352"/>
      <c r="H7" s="352"/>
      <c r="I7" s="352"/>
      <c r="J7" s="352"/>
      <c r="K7" s="352"/>
      <c r="L7" s="352"/>
    </row>
    <row r="8" spans="1:44" ht="18.75" x14ac:dyDescent="0.25">
      <c r="A8" s="352"/>
      <c r="B8" s="352"/>
      <c r="C8" s="352"/>
      <c r="D8" s="352"/>
      <c r="E8" s="352"/>
      <c r="F8" s="352"/>
      <c r="G8" s="352"/>
      <c r="H8" s="352"/>
      <c r="I8" s="352"/>
      <c r="J8" s="352"/>
      <c r="K8" s="352"/>
      <c r="L8" s="352"/>
    </row>
    <row r="9" spans="1:44"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row>
    <row r="10" spans="1:44" x14ac:dyDescent="0.25">
      <c r="A10" s="349" t="s">
        <v>9</v>
      </c>
      <c r="B10" s="349"/>
      <c r="C10" s="349"/>
      <c r="D10" s="349"/>
      <c r="E10" s="349"/>
      <c r="F10" s="349"/>
      <c r="G10" s="349"/>
      <c r="H10" s="349"/>
      <c r="I10" s="349"/>
      <c r="J10" s="349"/>
      <c r="K10" s="349"/>
      <c r="L10" s="349"/>
    </row>
    <row r="11" spans="1:44" ht="18.75" x14ac:dyDescent="0.25">
      <c r="A11" s="352"/>
      <c r="B11" s="352"/>
      <c r="C11" s="352"/>
      <c r="D11" s="352"/>
      <c r="E11" s="352"/>
      <c r="F11" s="352"/>
      <c r="G11" s="352"/>
      <c r="H11" s="352"/>
      <c r="I11" s="352"/>
      <c r="J11" s="352"/>
      <c r="K11" s="352"/>
      <c r="L11" s="352"/>
    </row>
    <row r="12" spans="1:44" x14ac:dyDescent="0.25">
      <c r="A12" s="354" t="str">
        <f>'1. паспорт местоположение'!$A$12</f>
        <v>L_ 2022011318</v>
      </c>
      <c r="B12" s="354"/>
      <c r="C12" s="354"/>
      <c r="D12" s="354"/>
      <c r="E12" s="354"/>
      <c r="F12" s="354"/>
      <c r="G12" s="354"/>
      <c r="H12" s="354"/>
      <c r="I12" s="354"/>
      <c r="J12" s="354"/>
      <c r="K12" s="354"/>
      <c r="L12" s="354"/>
    </row>
    <row r="13" spans="1:44" x14ac:dyDescent="0.25">
      <c r="A13" s="349" t="s">
        <v>8</v>
      </c>
      <c r="B13" s="349"/>
      <c r="C13" s="349"/>
      <c r="D13" s="349"/>
      <c r="E13" s="349"/>
      <c r="F13" s="349"/>
      <c r="G13" s="349"/>
      <c r="H13" s="349"/>
      <c r="I13" s="349"/>
      <c r="J13" s="349"/>
      <c r="K13" s="349"/>
      <c r="L13" s="349"/>
    </row>
    <row r="14" spans="1:44" ht="18.75" x14ac:dyDescent="0.25">
      <c r="A14" s="359"/>
      <c r="B14" s="359"/>
      <c r="C14" s="359"/>
      <c r="D14" s="359"/>
      <c r="E14" s="359"/>
      <c r="F14" s="359"/>
      <c r="G14" s="359"/>
      <c r="H14" s="359"/>
      <c r="I14" s="359"/>
      <c r="J14" s="359"/>
      <c r="K14" s="359"/>
      <c r="L14" s="359"/>
    </row>
    <row r="15" spans="1:44" x14ac:dyDescent="0.25">
      <c r="A15" s="353" t="str">
        <f>'1. паспорт местоположение'!$A$15</f>
        <v>Замена транс-в в  КТП-1817 с.Ким Альшеевского р-на  кол-ве  1шт ТМ-250 на ТМГ-250  10кВ</v>
      </c>
      <c r="B15" s="353"/>
      <c r="C15" s="353"/>
      <c r="D15" s="353"/>
      <c r="E15" s="353"/>
      <c r="F15" s="353"/>
      <c r="G15" s="353"/>
      <c r="H15" s="353"/>
      <c r="I15" s="353"/>
      <c r="J15" s="353"/>
      <c r="K15" s="353"/>
      <c r="L15" s="353"/>
    </row>
    <row r="16" spans="1:44" x14ac:dyDescent="0.25">
      <c r="A16" s="349" t="s">
        <v>7</v>
      </c>
      <c r="B16" s="349"/>
      <c r="C16" s="349"/>
      <c r="D16" s="349"/>
      <c r="E16" s="349"/>
      <c r="F16" s="349"/>
      <c r="G16" s="349"/>
      <c r="H16" s="349"/>
      <c r="I16" s="349"/>
      <c r="J16" s="349"/>
      <c r="K16" s="349"/>
      <c r="L16" s="349"/>
    </row>
    <row r="17" spans="1:12" ht="15.75" customHeight="1" x14ac:dyDescent="0.25">
      <c r="L17" s="73"/>
    </row>
    <row r="18" spans="1:12" x14ac:dyDescent="0.25">
      <c r="K18" s="33"/>
    </row>
    <row r="19" spans="1:12" ht="15.75" customHeight="1" x14ac:dyDescent="0.25">
      <c r="A19" s="466" t="s">
        <v>512</v>
      </c>
      <c r="B19" s="466"/>
      <c r="C19" s="466"/>
      <c r="D19" s="466"/>
      <c r="E19" s="466"/>
      <c r="F19" s="466"/>
      <c r="G19" s="466"/>
      <c r="H19" s="466"/>
      <c r="I19" s="466"/>
      <c r="J19" s="466"/>
      <c r="K19" s="466"/>
      <c r="L19" s="466"/>
    </row>
    <row r="20" spans="1:12" x14ac:dyDescent="0.25">
      <c r="A20" s="47"/>
      <c r="B20" s="47"/>
    </row>
    <row r="21" spans="1:12" ht="28.5" customHeight="1" x14ac:dyDescent="0.25">
      <c r="A21" s="458" t="s">
        <v>227</v>
      </c>
      <c r="B21" s="458" t="s">
        <v>226</v>
      </c>
      <c r="C21" s="463" t="s">
        <v>444</v>
      </c>
      <c r="D21" s="463"/>
      <c r="E21" s="463"/>
      <c r="F21" s="463"/>
      <c r="G21" s="463"/>
      <c r="H21" s="463"/>
      <c r="I21" s="458" t="s">
        <v>225</v>
      </c>
      <c r="J21" s="460" t="s">
        <v>446</v>
      </c>
      <c r="K21" s="458" t="s">
        <v>224</v>
      </c>
      <c r="L21" s="459" t="s">
        <v>445</v>
      </c>
    </row>
    <row r="22" spans="1:12" ht="58.5" customHeight="1" x14ac:dyDescent="0.25">
      <c r="A22" s="458"/>
      <c r="B22" s="458"/>
      <c r="C22" s="462" t="s">
        <v>3</v>
      </c>
      <c r="D22" s="462"/>
      <c r="E22" s="117"/>
      <c r="F22" s="118"/>
      <c r="G22" s="464" t="s">
        <v>2</v>
      </c>
      <c r="H22" s="465"/>
      <c r="I22" s="458"/>
      <c r="J22" s="461"/>
      <c r="K22" s="458"/>
      <c r="L22" s="459"/>
    </row>
    <row r="23" spans="1:12" ht="47.25" x14ac:dyDescent="0.25">
      <c r="A23" s="458"/>
      <c r="B23" s="458"/>
      <c r="C23" s="68" t="s">
        <v>223</v>
      </c>
      <c r="D23" s="68" t="s">
        <v>222</v>
      </c>
      <c r="E23" s="68" t="s">
        <v>223</v>
      </c>
      <c r="F23" s="68" t="s">
        <v>222</v>
      </c>
      <c r="G23" s="68" t="s">
        <v>223</v>
      </c>
      <c r="H23" s="68" t="s">
        <v>222</v>
      </c>
      <c r="I23" s="458"/>
      <c r="J23" s="462"/>
      <c r="K23" s="458"/>
      <c r="L23" s="459"/>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2021</v>
      </c>
      <c r="D37" s="51">
        <v>2021</v>
      </c>
      <c r="E37" s="51">
        <v>2021</v>
      </c>
      <c r="F37" s="51">
        <v>2021</v>
      </c>
      <c r="G37" s="51">
        <v>2021</v>
      </c>
      <c r="H37" s="51">
        <v>2021</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2022</v>
      </c>
      <c r="D40" s="51">
        <v>2022</v>
      </c>
      <c r="E40" s="51">
        <v>2022</v>
      </c>
      <c r="F40" s="51">
        <v>2022</v>
      </c>
      <c r="G40" s="51">
        <v>2022</v>
      </c>
      <c r="H40" s="51">
        <v>2022</v>
      </c>
      <c r="I40" s="52" t="s">
        <v>545</v>
      </c>
      <c r="J40" s="52" t="s">
        <v>545</v>
      </c>
      <c r="K40" s="66"/>
      <c r="L40" s="66"/>
    </row>
    <row r="41" spans="1:12" ht="63" customHeight="1" x14ac:dyDescent="0.25">
      <c r="A41" s="68" t="s">
        <v>210</v>
      </c>
      <c r="B41" s="69" t="s">
        <v>540</v>
      </c>
      <c r="C41" s="51">
        <v>2022</v>
      </c>
      <c r="D41" s="51">
        <v>2022</v>
      </c>
      <c r="E41" s="51">
        <v>2022</v>
      </c>
      <c r="F41" s="51">
        <v>2022</v>
      </c>
      <c r="G41" s="51">
        <v>2022</v>
      </c>
      <c r="H41" s="51">
        <v>2022</v>
      </c>
      <c r="I41" s="52" t="s">
        <v>545</v>
      </c>
      <c r="J41" s="52" t="s">
        <v>545</v>
      </c>
      <c r="K41" s="66"/>
      <c r="L41" s="66"/>
    </row>
    <row r="42" spans="1:12" ht="58.5" customHeight="1" x14ac:dyDescent="0.25">
      <c r="A42" s="68">
        <v>3</v>
      </c>
      <c r="B42" s="67" t="s">
        <v>461</v>
      </c>
      <c r="C42" s="51">
        <v>2022</v>
      </c>
      <c r="D42" s="51">
        <v>2022</v>
      </c>
      <c r="E42" s="51">
        <v>2022</v>
      </c>
      <c r="F42" s="51">
        <v>2022</v>
      </c>
      <c r="G42" s="51">
        <v>2022</v>
      </c>
      <c r="H42" s="51">
        <v>2022</v>
      </c>
      <c r="I42" s="52" t="s">
        <v>545</v>
      </c>
      <c r="J42" s="52" t="s">
        <v>545</v>
      </c>
      <c r="K42" s="66"/>
      <c r="L42" s="66"/>
    </row>
    <row r="43" spans="1:12" ht="34.5" customHeight="1" x14ac:dyDescent="0.25">
      <c r="A43" s="68" t="s">
        <v>209</v>
      </c>
      <c r="B43" s="67" t="s">
        <v>207</v>
      </c>
      <c r="C43" s="51">
        <v>2022</v>
      </c>
      <c r="D43" s="51">
        <v>2022</v>
      </c>
      <c r="E43" s="51">
        <v>2022</v>
      </c>
      <c r="F43" s="51">
        <v>2022</v>
      </c>
      <c r="G43" s="51">
        <v>2022</v>
      </c>
      <c r="H43" s="51">
        <v>2022</v>
      </c>
      <c r="I43" s="52" t="s">
        <v>545</v>
      </c>
      <c r="J43" s="52" t="s">
        <v>545</v>
      </c>
      <c r="K43" s="66"/>
      <c r="L43" s="66"/>
    </row>
    <row r="44" spans="1:12" ht="24.75" customHeight="1" x14ac:dyDescent="0.25">
      <c r="A44" s="68" t="s">
        <v>208</v>
      </c>
      <c r="B44" s="67" t="s">
        <v>205</v>
      </c>
      <c r="C44" s="51">
        <v>2022</v>
      </c>
      <c r="D44" s="51">
        <v>2022</v>
      </c>
      <c r="E44" s="51">
        <v>2022</v>
      </c>
      <c r="F44" s="51">
        <v>2022</v>
      </c>
      <c r="G44" s="51">
        <v>2022</v>
      </c>
      <c r="H44" s="51">
        <v>2022</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545</v>
      </c>
      <c r="J47" s="52" t="s">
        <v>545</v>
      </c>
      <c r="K47" s="66"/>
      <c r="L47" s="66"/>
    </row>
    <row r="48" spans="1:12" ht="37.5" customHeight="1" x14ac:dyDescent="0.25">
      <c r="A48" s="68" t="s">
        <v>476</v>
      </c>
      <c r="B48" s="69" t="s">
        <v>201</v>
      </c>
      <c r="C48" s="51">
        <v>2022</v>
      </c>
      <c r="D48" s="51">
        <v>2022</v>
      </c>
      <c r="E48" s="51">
        <v>2022</v>
      </c>
      <c r="F48" s="51">
        <v>2022</v>
      </c>
      <c r="G48" s="51">
        <v>2022</v>
      </c>
      <c r="H48" s="51">
        <v>2022</v>
      </c>
      <c r="I48" s="52" t="s">
        <v>545</v>
      </c>
      <c r="J48" s="52" t="s">
        <v>545</v>
      </c>
      <c r="K48" s="66"/>
      <c r="L48" s="66"/>
    </row>
    <row r="49" spans="1:12" ht="35.25" customHeight="1" x14ac:dyDescent="0.25">
      <c r="A49" s="68">
        <v>4</v>
      </c>
      <c r="B49" s="67" t="s">
        <v>199</v>
      </c>
      <c r="C49" s="51">
        <v>2022</v>
      </c>
      <c r="D49" s="51">
        <v>2022</v>
      </c>
      <c r="E49" s="51">
        <v>2022</v>
      </c>
      <c r="F49" s="51">
        <v>2022</v>
      </c>
      <c r="G49" s="51">
        <v>2022</v>
      </c>
      <c r="H49" s="51">
        <v>2022</v>
      </c>
      <c r="I49" s="52" t="s">
        <v>545</v>
      </c>
      <c r="J49" s="52" t="s">
        <v>545</v>
      </c>
      <c r="K49" s="66"/>
      <c r="L49" s="66"/>
    </row>
    <row r="50" spans="1:12" ht="86.25" customHeight="1" x14ac:dyDescent="0.25">
      <c r="A50" s="68" t="s">
        <v>200</v>
      </c>
      <c r="B50" s="67" t="s">
        <v>465</v>
      </c>
      <c r="C50" s="51">
        <v>2022</v>
      </c>
      <c r="D50" s="51">
        <v>2022</v>
      </c>
      <c r="E50" s="51">
        <v>2022</v>
      </c>
      <c r="F50" s="51">
        <v>2022</v>
      </c>
      <c r="G50" s="51">
        <v>2022</v>
      </c>
      <c r="H50" s="51">
        <v>2022</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2022</v>
      </c>
      <c r="D53" s="51">
        <v>2022</v>
      </c>
      <c r="E53" s="51">
        <v>2022</v>
      </c>
      <c r="F53" s="51">
        <v>2022</v>
      </c>
      <c r="G53" s="51">
        <v>2022</v>
      </c>
      <c r="H53" s="51">
        <v>2022</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7"/>
  <sheetViews>
    <sheetView topLeftCell="A4" zoomScale="70" zoomScaleNormal="70" zoomScaleSheetLayoutView="70" workbookViewId="0">
      <selection activeCell="B64" sqref="B64"/>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row>
    <row r="5" spans="1:13" ht="18.75" x14ac:dyDescent="0.3">
      <c r="M5" s="11"/>
    </row>
    <row r="6" spans="1:13" ht="18.75" x14ac:dyDescent="0.25">
      <c r="A6" s="352" t="s">
        <v>10</v>
      </c>
      <c r="B6" s="352"/>
      <c r="C6" s="352"/>
      <c r="D6" s="352"/>
      <c r="E6" s="352"/>
      <c r="F6" s="352"/>
      <c r="G6" s="352"/>
      <c r="H6" s="352"/>
      <c r="I6" s="352"/>
      <c r="J6" s="352"/>
      <c r="K6" s="352"/>
      <c r="L6" s="352"/>
      <c r="M6" s="352"/>
    </row>
    <row r="7" spans="1:13" ht="18.75" x14ac:dyDescent="0.25">
      <c r="A7" s="9"/>
      <c r="B7" s="9"/>
      <c r="C7" s="185"/>
      <c r="D7" s="185"/>
      <c r="E7" s="9"/>
      <c r="F7" s="9"/>
      <c r="G7" s="9"/>
      <c r="H7" s="64"/>
      <c r="I7" s="64"/>
      <c r="J7" s="64"/>
      <c r="K7" s="64"/>
      <c r="L7" s="64"/>
      <c r="M7" s="64"/>
    </row>
    <row r="8" spans="1:13" x14ac:dyDescent="0.25">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row>
    <row r="9" spans="1:13" ht="18.75" customHeight="1" x14ac:dyDescent="0.25">
      <c r="A9" s="349" t="s">
        <v>9</v>
      </c>
      <c r="B9" s="349"/>
      <c r="C9" s="349"/>
      <c r="D9" s="349"/>
      <c r="E9" s="349"/>
      <c r="F9" s="349"/>
      <c r="G9" s="349"/>
      <c r="H9" s="349"/>
      <c r="I9" s="349"/>
      <c r="J9" s="349"/>
      <c r="K9" s="349"/>
      <c r="L9" s="349"/>
      <c r="M9" s="349"/>
    </row>
    <row r="10" spans="1:13" ht="18.75" x14ac:dyDescent="0.25">
      <c r="A10" s="9"/>
      <c r="B10" s="9"/>
      <c r="C10" s="185"/>
      <c r="D10" s="185"/>
      <c r="E10" s="9"/>
      <c r="F10" s="9"/>
      <c r="G10" s="9"/>
      <c r="H10" s="64"/>
      <c r="I10" s="64"/>
      <c r="J10" s="64"/>
      <c r="K10" s="64"/>
      <c r="L10" s="64"/>
      <c r="M10" s="64"/>
    </row>
    <row r="11" spans="1:13" x14ac:dyDescent="0.25">
      <c r="A11" s="354" t="str">
        <f>'1. паспорт местоположение'!$A$12</f>
        <v>L_ 2022011318</v>
      </c>
      <c r="B11" s="354"/>
      <c r="C11" s="354"/>
      <c r="D11" s="354"/>
      <c r="E11" s="354"/>
      <c r="F11" s="354"/>
      <c r="G11" s="354"/>
      <c r="H11" s="354"/>
      <c r="I11" s="354"/>
      <c r="J11" s="354"/>
      <c r="K11" s="354"/>
      <c r="L11" s="354"/>
      <c r="M11" s="354"/>
    </row>
    <row r="12" spans="1:13" x14ac:dyDescent="0.25">
      <c r="A12" s="349" t="s">
        <v>8</v>
      </c>
      <c r="B12" s="349"/>
      <c r="C12" s="349"/>
      <c r="D12" s="349"/>
      <c r="E12" s="349"/>
      <c r="F12" s="349"/>
      <c r="G12" s="349"/>
      <c r="H12" s="349"/>
      <c r="I12" s="349"/>
      <c r="J12" s="349"/>
      <c r="K12" s="349"/>
      <c r="L12" s="349"/>
      <c r="M12" s="349"/>
    </row>
    <row r="13" spans="1:13" ht="16.5" customHeight="1" x14ac:dyDescent="0.3">
      <c r="A13" s="8"/>
      <c r="B13" s="8"/>
      <c r="C13" s="186"/>
      <c r="D13" s="186"/>
      <c r="E13" s="8"/>
      <c r="F13" s="8"/>
      <c r="G13" s="8"/>
      <c r="H13" s="63"/>
      <c r="I13" s="63"/>
      <c r="J13" s="63"/>
      <c r="K13" s="63"/>
      <c r="L13" s="63"/>
      <c r="M13" s="63"/>
    </row>
    <row r="14" spans="1:13" x14ac:dyDescent="0.25">
      <c r="A14" s="353" t="str">
        <f>'1. паспорт местоположение'!$A$15</f>
        <v>Замена транс-в в  КТП-1817 с.Ким Альшеевского р-на  кол-ве  1шт ТМ-250 на ТМГ-250  10кВ</v>
      </c>
      <c r="B14" s="353"/>
      <c r="C14" s="353"/>
      <c r="D14" s="353"/>
      <c r="E14" s="353"/>
      <c r="F14" s="353"/>
      <c r="G14" s="353"/>
      <c r="H14" s="353"/>
      <c r="I14" s="353"/>
      <c r="J14" s="353"/>
      <c r="K14" s="353"/>
      <c r="L14" s="353"/>
      <c r="M14" s="353"/>
    </row>
    <row r="15" spans="1:13" ht="15.75" customHeight="1" x14ac:dyDescent="0.25">
      <c r="A15" s="349" t="s">
        <v>7</v>
      </c>
      <c r="B15" s="349"/>
      <c r="C15" s="349"/>
      <c r="D15" s="349"/>
      <c r="E15" s="349"/>
      <c r="F15" s="349"/>
      <c r="G15" s="349"/>
      <c r="H15" s="349"/>
      <c r="I15" s="349"/>
      <c r="J15" s="349"/>
      <c r="K15" s="349"/>
      <c r="L15" s="349"/>
      <c r="M15" s="349"/>
    </row>
    <row r="16" spans="1:13" x14ac:dyDescent="0.25">
      <c r="A16" s="471"/>
      <c r="B16" s="471"/>
      <c r="C16" s="471"/>
      <c r="D16" s="471"/>
      <c r="E16" s="471"/>
      <c r="F16" s="471"/>
      <c r="G16" s="471"/>
      <c r="H16" s="471"/>
      <c r="I16" s="471"/>
      <c r="J16" s="471"/>
      <c r="K16" s="471"/>
      <c r="L16" s="471"/>
      <c r="M16" s="471"/>
    </row>
    <row r="18" spans="1:16" x14ac:dyDescent="0.25">
      <c r="A18" s="472" t="s">
        <v>513</v>
      </c>
      <c r="B18" s="472"/>
      <c r="C18" s="472"/>
      <c r="D18" s="472"/>
      <c r="E18" s="472"/>
      <c r="F18" s="472"/>
      <c r="G18" s="472"/>
      <c r="H18" s="472"/>
      <c r="I18" s="472"/>
      <c r="J18" s="472"/>
      <c r="K18" s="472"/>
      <c r="L18" s="472"/>
      <c r="M18" s="472"/>
    </row>
    <row r="20" spans="1:16" ht="33" customHeight="1" x14ac:dyDescent="0.25">
      <c r="A20" s="460" t="s">
        <v>193</v>
      </c>
      <c r="B20" s="460" t="s">
        <v>192</v>
      </c>
      <c r="C20" s="470" t="s">
        <v>191</v>
      </c>
      <c r="D20" s="470"/>
      <c r="E20" s="463" t="s">
        <v>190</v>
      </c>
      <c r="F20" s="463"/>
      <c r="G20" s="460" t="s">
        <v>189</v>
      </c>
      <c r="H20" s="477" t="s">
        <v>570</v>
      </c>
      <c r="I20" s="478"/>
      <c r="J20" s="478"/>
      <c r="K20" s="478"/>
      <c r="L20" s="473" t="s">
        <v>188</v>
      </c>
      <c r="M20" s="474"/>
      <c r="N20" s="62"/>
      <c r="O20" s="62"/>
      <c r="P20" s="62"/>
    </row>
    <row r="21" spans="1:16" ht="99.75" customHeight="1" x14ac:dyDescent="0.25">
      <c r="A21" s="461"/>
      <c r="B21" s="461"/>
      <c r="C21" s="470"/>
      <c r="D21" s="470"/>
      <c r="E21" s="463"/>
      <c r="F21" s="463"/>
      <c r="G21" s="461"/>
      <c r="H21" s="458" t="s">
        <v>3</v>
      </c>
      <c r="I21" s="458"/>
      <c r="J21" s="458" t="s">
        <v>187</v>
      </c>
      <c r="K21" s="458"/>
      <c r="L21" s="475"/>
      <c r="M21" s="476"/>
    </row>
    <row r="22" spans="1:16" ht="89.25" customHeight="1" x14ac:dyDescent="0.25">
      <c r="A22" s="462"/>
      <c r="B22" s="462"/>
      <c r="C22" s="187" t="s">
        <v>3</v>
      </c>
      <c r="D22" s="187" t="s">
        <v>183</v>
      </c>
      <c r="E22" s="61" t="s">
        <v>186</v>
      </c>
      <c r="F22" s="61" t="s">
        <v>185</v>
      </c>
      <c r="G22" s="462"/>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0.41776799999999997</v>
      </c>
      <c r="D24" s="189">
        <f>D27*1.2</f>
        <v>0.41776799999999997</v>
      </c>
      <c r="E24" s="141">
        <v>0</v>
      </c>
      <c r="F24" s="141">
        <v>0</v>
      </c>
      <c r="G24" s="135">
        <v>0</v>
      </c>
      <c r="H24" s="135">
        <f>C24</f>
        <v>0.41776799999999997</v>
      </c>
      <c r="I24" s="135" t="s">
        <v>584</v>
      </c>
      <c r="J24" s="135">
        <f>D24</f>
        <v>0.41776799999999997</v>
      </c>
      <c r="K24" s="135" t="str">
        <f>I24</f>
        <v>II</v>
      </c>
      <c r="L24" s="135">
        <f>C24</f>
        <v>0.41776799999999997</v>
      </c>
      <c r="M24" s="135">
        <f>D24</f>
        <v>0.41776799999999997</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0.34814000000000001</v>
      </c>
      <c r="D27" s="189">
        <f>D30</f>
        <v>0.34814000000000001</v>
      </c>
      <c r="E27" s="136">
        <v>0</v>
      </c>
      <c r="F27" s="136">
        <v>0</v>
      </c>
      <c r="G27" s="136">
        <v>0</v>
      </c>
      <c r="H27" s="135">
        <f t="shared" si="0"/>
        <v>0.34814000000000001</v>
      </c>
      <c r="I27" s="135" t="str">
        <f>I24</f>
        <v>II</v>
      </c>
      <c r="J27" s="135">
        <f t="shared" si="1"/>
        <v>0.34814000000000001</v>
      </c>
      <c r="K27" s="135" t="str">
        <f>I27</f>
        <v>II</v>
      </c>
      <c r="L27" s="135">
        <f t="shared" si="2"/>
        <v>0.34814000000000001</v>
      </c>
      <c r="M27" s="135">
        <f t="shared" si="3"/>
        <v>0.34814000000000001</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0.34814000000000001</v>
      </c>
      <c r="D30" s="189">
        <f>D34+D33+D32+D31</f>
        <v>0.34814000000000001</v>
      </c>
      <c r="E30" s="135">
        <v>0</v>
      </c>
      <c r="F30" s="135">
        <v>0</v>
      </c>
      <c r="G30" s="136">
        <v>0</v>
      </c>
      <c r="H30" s="135">
        <f t="shared" si="0"/>
        <v>0.34814000000000001</v>
      </c>
      <c r="I30" s="135" t="str">
        <f>I24</f>
        <v>II</v>
      </c>
      <c r="J30" s="135">
        <f t="shared" si="1"/>
        <v>0.34814000000000001</v>
      </c>
      <c r="K30" s="135" t="str">
        <f>I30</f>
        <v>II</v>
      </c>
      <c r="L30" s="135">
        <f t="shared" si="2"/>
        <v>0.34814000000000001</v>
      </c>
      <c r="M30" s="135">
        <f t="shared" si="3"/>
        <v>0.34814000000000001</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0.34814000000000001</v>
      </c>
      <c r="D33" s="190">
        <f>C33</f>
        <v>0.34814000000000001</v>
      </c>
      <c r="E33" s="135">
        <v>0</v>
      </c>
      <c r="F33" s="135">
        <v>0</v>
      </c>
      <c r="G33" s="136">
        <v>0</v>
      </c>
      <c r="H33" s="135">
        <f t="shared" si="0"/>
        <v>0.34814000000000001</v>
      </c>
      <c r="I33" s="135" t="str">
        <f>I24</f>
        <v>II</v>
      </c>
      <c r="J33" s="135">
        <f t="shared" si="1"/>
        <v>0.34814000000000001</v>
      </c>
      <c r="K33" s="135" t="str">
        <f>I33</f>
        <v>II</v>
      </c>
      <c r="L33" s="135">
        <f t="shared" si="2"/>
        <v>0.34814000000000001</v>
      </c>
      <c r="M33" s="135">
        <f t="shared" si="3"/>
        <v>0.34814000000000001</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563</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563</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0.34814000000000001</v>
      </c>
      <c r="D52" s="189">
        <f>D30</f>
        <v>0.34814000000000001</v>
      </c>
      <c r="E52" s="136">
        <v>0</v>
      </c>
      <c r="F52" s="136">
        <v>0</v>
      </c>
      <c r="G52" s="136">
        <v>0</v>
      </c>
      <c r="H52" s="135">
        <f t="shared" si="0"/>
        <v>0.34814000000000001</v>
      </c>
      <c r="I52" s="135">
        <v>0</v>
      </c>
      <c r="J52" s="135">
        <f t="shared" si="1"/>
        <v>0.34814000000000001</v>
      </c>
      <c r="K52" s="135">
        <v>0</v>
      </c>
      <c r="L52" s="135">
        <f t="shared" si="2"/>
        <v>0.34814000000000001</v>
      </c>
      <c r="M52" s="135">
        <f t="shared" si="3"/>
        <v>0.34814000000000001</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563</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563</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69"/>
      <c r="C66" s="469"/>
      <c r="D66" s="469"/>
      <c r="E66" s="469"/>
      <c r="F66" s="469"/>
      <c r="G66" s="469"/>
      <c r="H66" s="48"/>
      <c r="I66" s="48"/>
      <c r="J66" s="48"/>
      <c r="K66" s="48"/>
      <c r="L66" s="48"/>
    </row>
    <row r="68" spans="1:12" ht="50.25" customHeight="1" x14ac:dyDescent="0.25">
      <c r="B68" s="469"/>
      <c r="C68" s="469"/>
      <c r="D68" s="469"/>
      <c r="E68" s="469"/>
      <c r="F68" s="469"/>
      <c r="G68" s="469"/>
    </row>
    <row r="70" spans="1:12" ht="36.75" customHeight="1" x14ac:dyDescent="0.25">
      <c r="B70" s="469"/>
      <c r="C70" s="469"/>
      <c r="D70" s="469"/>
      <c r="E70" s="469"/>
      <c r="F70" s="469"/>
      <c r="G70" s="469"/>
    </row>
    <row r="72" spans="1:12" ht="51" customHeight="1" x14ac:dyDescent="0.25">
      <c r="B72" s="469"/>
      <c r="C72" s="469"/>
      <c r="D72" s="469"/>
      <c r="E72" s="469"/>
      <c r="F72" s="469"/>
      <c r="G72" s="469"/>
    </row>
    <row r="73" spans="1:12" ht="32.25" customHeight="1" x14ac:dyDescent="0.25">
      <c r="B73" s="469"/>
      <c r="C73" s="469"/>
      <c r="D73" s="469"/>
      <c r="E73" s="469"/>
      <c r="F73" s="469"/>
      <c r="G73" s="469"/>
    </row>
    <row r="74" spans="1:12" ht="51.75" customHeight="1" x14ac:dyDescent="0.25">
      <c r="B74" s="469"/>
      <c r="C74" s="469"/>
      <c r="D74" s="469"/>
      <c r="E74" s="469"/>
      <c r="F74" s="469"/>
      <c r="G74" s="469"/>
    </row>
    <row r="75" spans="1:12" ht="21.75" customHeight="1" x14ac:dyDescent="0.25">
      <c r="B75" s="467"/>
      <c r="C75" s="467"/>
      <c r="D75" s="467"/>
      <c r="E75" s="467"/>
      <c r="F75" s="467"/>
      <c r="G75" s="467"/>
    </row>
    <row r="76" spans="1:12" ht="23.25" customHeight="1" x14ac:dyDescent="0.25"/>
    <row r="77" spans="1:12" ht="18.75" customHeight="1" x14ac:dyDescent="0.25">
      <c r="B77" s="468"/>
      <c r="C77" s="468"/>
      <c r="D77" s="468"/>
      <c r="E77" s="468"/>
      <c r="F77" s="468"/>
      <c r="G77" s="468"/>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zoomScale="55" zoomScaleSheetLayoutView="55" workbookViewId="0">
      <selection activeCell="Q32" sqref="Q32"/>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1"/>
    </row>
    <row r="7" spans="1:48" ht="18.75" x14ac:dyDescent="0.25">
      <c r="A7" s="352" t="s">
        <v>10</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ht="15.75"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c r="AS9" s="353"/>
      <c r="AT9" s="353"/>
      <c r="AU9" s="353"/>
      <c r="AV9" s="353"/>
    </row>
    <row r="10" spans="1:48" ht="15.75"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ht="15.75" x14ac:dyDescent="0.25">
      <c r="A12" s="354" t="str">
        <f>'1. паспорт местоположение'!$A$12</f>
        <v>L_ 2022011318</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c r="AS12" s="354"/>
      <c r="AT12" s="354"/>
      <c r="AU12" s="354"/>
      <c r="AV12" s="354"/>
    </row>
    <row r="13" spans="1:48" ht="15.75"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8.75" x14ac:dyDescent="0.25">
      <c r="A14" s="359"/>
      <c r="B14" s="359"/>
      <c r="C14" s="359"/>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9"/>
      <c r="AJ14" s="359"/>
      <c r="AK14" s="359"/>
      <c r="AL14" s="359"/>
      <c r="AM14" s="359"/>
      <c r="AN14" s="359"/>
      <c r="AO14" s="359"/>
      <c r="AP14" s="359"/>
      <c r="AQ14" s="359"/>
      <c r="AR14" s="359"/>
      <c r="AS14" s="359"/>
      <c r="AT14" s="359"/>
      <c r="AU14" s="359"/>
      <c r="AV14" s="359"/>
    </row>
    <row r="15" spans="1:48" ht="15.75" x14ac:dyDescent="0.25">
      <c r="A15" s="353" t="str">
        <f>'1. паспорт местоположение'!$A$15</f>
        <v>Замена транс-в в  КТП-1817 с.Ким Альшеевского р-на  кол-ве  1шт ТМ-250 на ТМГ-250  10кВ</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349"/>
      <c r="AU16" s="349"/>
      <c r="AV16" s="349"/>
    </row>
    <row r="17" spans="1:4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376"/>
      <c r="AB17" s="376"/>
      <c r="AC17" s="376"/>
      <c r="AD17" s="376"/>
      <c r="AE17" s="376"/>
      <c r="AF17" s="376"/>
      <c r="AG17" s="376"/>
      <c r="AH17" s="376"/>
      <c r="AI17" s="376"/>
      <c r="AJ17" s="376"/>
      <c r="AK17" s="376"/>
      <c r="AL17" s="376"/>
      <c r="AM17" s="376"/>
      <c r="AN17" s="376"/>
      <c r="AO17" s="376"/>
      <c r="AP17" s="376"/>
      <c r="AQ17" s="376"/>
      <c r="AR17" s="376"/>
      <c r="AS17" s="376"/>
      <c r="AT17" s="376"/>
      <c r="AU17" s="376"/>
      <c r="AV17" s="376"/>
    </row>
    <row r="18" spans="1:48" ht="14.25" customHeight="1"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6"/>
      <c r="AB18" s="376"/>
      <c r="AC18" s="376"/>
      <c r="AD18" s="376"/>
      <c r="AE18" s="376"/>
      <c r="AF18" s="376"/>
      <c r="AG18" s="376"/>
      <c r="AH18" s="376"/>
      <c r="AI18" s="376"/>
      <c r="AJ18" s="376"/>
      <c r="AK18" s="376"/>
      <c r="AL18" s="376"/>
      <c r="AM18" s="376"/>
      <c r="AN18" s="376"/>
      <c r="AO18" s="376"/>
      <c r="AP18" s="376"/>
      <c r="AQ18" s="376"/>
      <c r="AR18" s="376"/>
      <c r="AS18" s="376"/>
      <c r="AT18" s="376"/>
      <c r="AU18" s="376"/>
      <c r="AV18" s="376"/>
    </row>
    <row r="19" spans="1:4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c r="AB19" s="376"/>
      <c r="AC19" s="376"/>
      <c r="AD19" s="376"/>
      <c r="AE19" s="376"/>
      <c r="AF19" s="376"/>
      <c r="AG19" s="376"/>
      <c r="AH19" s="376"/>
      <c r="AI19" s="376"/>
      <c r="AJ19" s="376"/>
      <c r="AK19" s="376"/>
      <c r="AL19" s="376"/>
      <c r="AM19" s="376"/>
      <c r="AN19" s="376"/>
      <c r="AO19" s="376"/>
      <c r="AP19" s="376"/>
      <c r="AQ19" s="376"/>
      <c r="AR19" s="376"/>
      <c r="AS19" s="376"/>
      <c r="AT19" s="376"/>
      <c r="AU19" s="376"/>
      <c r="AV19" s="376"/>
    </row>
    <row r="20" spans="1:4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376"/>
      <c r="AB20" s="376"/>
      <c r="AC20" s="376"/>
      <c r="AD20" s="376"/>
      <c r="AE20" s="376"/>
      <c r="AF20" s="376"/>
      <c r="AG20" s="376"/>
      <c r="AH20" s="376"/>
      <c r="AI20" s="376"/>
      <c r="AJ20" s="376"/>
      <c r="AK20" s="376"/>
      <c r="AL20" s="376"/>
      <c r="AM20" s="376"/>
      <c r="AN20" s="376"/>
      <c r="AO20" s="376"/>
      <c r="AP20" s="376"/>
      <c r="AQ20" s="376"/>
      <c r="AR20" s="376"/>
      <c r="AS20" s="376"/>
      <c r="AT20" s="376"/>
      <c r="AU20" s="376"/>
      <c r="AV20" s="376"/>
    </row>
    <row r="21" spans="1:48" x14ac:dyDescent="0.25">
      <c r="A21" s="493" t="s">
        <v>526</v>
      </c>
      <c r="B21" s="493"/>
      <c r="C21" s="493"/>
      <c r="D21" s="493"/>
      <c r="E21" s="493"/>
      <c r="F21" s="493"/>
      <c r="G21" s="493"/>
      <c r="H21" s="493"/>
      <c r="I21" s="493"/>
      <c r="J21" s="493"/>
      <c r="K21" s="493"/>
      <c r="L21" s="493"/>
      <c r="M21" s="493"/>
      <c r="N21" s="493"/>
      <c r="O21" s="493"/>
      <c r="P21" s="493"/>
      <c r="Q21" s="493"/>
      <c r="R21" s="493"/>
      <c r="S21" s="493"/>
      <c r="T21" s="493"/>
      <c r="U21" s="493"/>
      <c r="V21" s="493"/>
      <c r="W21" s="493"/>
      <c r="X21" s="493"/>
      <c r="Y21" s="493"/>
      <c r="Z21" s="493"/>
      <c r="AA21" s="493"/>
      <c r="AB21" s="493"/>
      <c r="AC21" s="493"/>
      <c r="AD21" s="493"/>
      <c r="AE21" s="493"/>
      <c r="AF21" s="493"/>
      <c r="AG21" s="493"/>
      <c r="AH21" s="493"/>
      <c r="AI21" s="493"/>
      <c r="AJ21" s="493"/>
      <c r="AK21" s="493"/>
      <c r="AL21" s="493"/>
      <c r="AM21" s="493"/>
      <c r="AN21" s="493"/>
      <c r="AO21" s="493"/>
      <c r="AP21" s="493"/>
      <c r="AQ21" s="493"/>
      <c r="AR21" s="493"/>
      <c r="AS21" s="493"/>
      <c r="AT21" s="493"/>
      <c r="AU21" s="493"/>
      <c r="AV21" s="493"/>
    </row>
    <row r="22" spans="1:48" ht="58.5" customHeight="1" x14ac:dyDescent="0.25">
      <c r="A22" s="484" t="s">
        <v>53</v>
      </c>
      <c r="B22" s="495" t="s">
        <v>25</v>
      </c>
      <c r="C22" s="484" t="s">
        <v>52</v>
      </c>
      <c r="D22" s="484" t="s">
        <v>51</v>
      </c>
      <c r="E22" s="498" t="s">
        <v>536</v>
      </c>
      <c r="F22" s="499"/>
      <c r="G22" s="499"/>
      <c r="H22" s="499"/>
      <c r="I22" s="499"/>
      <c r="J22" s="499"/>
      <c r="K22" s="499"/>
      <c r="L22" s="500"/>
      <c r="M22" s="484" t="s">
        <v>50</v>
      </c>
      <c r="N22" s="484" t="s">
        <v>49</v>
      </c>
      <c r="O22" s="484" t="s">
        <v>48</v>
      </c>
      <c r="P22" s="479" t="s">
        <v>265</v>
      </c>
      <c r="Q22" s="479" t="s">
        <v>47</v>
      </c>
      <c r="R22" s="479" t="s">
        <v>46</v>
      </c>
      <c r="S22" s="479" t="s">
        <v>45</v>
      </c>
      <c r="T22" s="479"/>
      <c r="U22" s="501" t="s">
        <v>44</v>
      </c>
      <c r="V22" s="501" t="s">
        <v>43</v>
      </c>
      <c r="W22" s="479" t="s">
        <v>42</v>
      </c>
      <c r="X22" s="479" t="s">
        <v>41</v>
      </c>
      <c r="Y22" s="479" t="s">
        <v>40</v>
      </c>
      <c r="Z22" s="486" t="s">
        <v>39</v>
      </c>
      <c r="AA22" s="479" t="s">
        <v>38</v>
      </c>
      <c r="AB22" s="479" t="s">
        <v>37</v>
      </c>
      <c r="AC22" s="479" t="s">
        <v>36</v>
      </c>
      <c r="AD22" s="479" t="s">
        <v>35</v>
      </c>
      <c r="AE22" s="479" t="s">
        <v>34</v>
      </c>
      <c r="AF22" s="479" t="s">
        <v>33</v>
      </c>
      <c r="AG22" s="479"/>
      <c r="AH22" s="479"/>
      <c r="AI22" s="479"/>
      <c r="AJ22" s="479"/>
      <c r="AK22" s="479"/>
      <c r="AL22" s="479" t="s">
        <v>32</v>
      </c>
      <c r="AM22" s="479"/>
      <c r="AN22" s="479"/>
      <c r="AO22" s="479"/>
      <c r="AP22" s="479" t="s">
        <v>31</v>
      </c>
      <c r="AQ22" s="479"/>
      <c r="AR22" s="479" t="s">
        <v>30</v>
      </c>
      <c r="AS22" s="479" t="s">
        <v>29</v>
      </c>
      <c r="AT22" s="479" t="s">
        <v>28</v>
      </c>
      <c r="AU22" s="479" t="s">
        <v>27</v>
      </c>
      <c r="AV22" s="487" t="s">
        <v>26</v>
      </c>
    </row>
    <row r="23" spans="1:48" ht="64.5" customHeight="1" x14ac:dyDescent="0.25">
      <c r="A23" s="494"/>
      <c r="B23" s="496"/>
      <c r="C23" s="494"/>
      <c r="D23" s="494"/>
      <c r="E23" s="489" t="s">
        <v>24</v>
      </c>
      <c r="F23" s="480" t="s">
        <v>131</v>
      </c>
      <c r="G23" s="480" t="s">
        <v>130</v>
      </c>
      <c r="H23" s="480" t="s">
        <v>129</v>
      </c>
      <c r="I23" s="482" t="s">
        <v>447</v>
      </c>
      <c r="J23" s="482" t="s">
        <v>448</v>
      </c>
      <c r="K23" s="482" t="s">
        <v>449</v>
      </c>
      <c r="L23" s="480" t="s">
        <v>563</v>
      </c>
      <c r="M23" s="494"/>
      <c r="N23" s="494"/>
      <c r="O23" s="494"/>
      <c r="P23" s="479"/>
      <c r="Q23" s="479"/>
      <c r="R23" s="479"/>
      <c r="S23" s="491" t="s">
        <v>3</v>
      </c>
      <c r="T23" s="491" t="s">
        <v>12</v>
      </c>
      <c r="U23" s="501"/>
      <c r="V23" s="501"/>
      <c r="W23" s="479"/>
      <c r="X23" s="479"/>
      <c r="Y23" s="479"/>
      <c r="Z23" s="479"/>
      <c r="AA23" s="479"/>
      <c r="AB23" s="479"/>
      <c r="AC23" s="479"/>
      <c r="AD23" s="479"/>
      <c r="AE23" s="479"/>
      <c r="AF23" s="479" t="s">
        <v>23</v>
      </c>
      <c r="AG23" s="479"/>
      <c r="AH23" s="479" t="s">
        <v>22</v>
      </c>
      <c r="AI23" s="479"/>
      <c r="AJ23" s="484" t="s">
        <v>21</v>
      </c>
      <c r="AK23" s="484" t="s">
        <v>20</v>
      </c>
      <c r="AL23" s="484" t="s">
        <v>19</v>
      </c>
      <c r="AM23" s="484" t="s">
        <v>18</v>
      </c>
      <c r="AN23" s="484" t="s">
        <v>17</v>
      </c>
      <c r="AO23" s="484" t="s">
        <v>16</v>
      </c>
      <c r="AP23" s="484" t="s">
        <v>15</v>
      </c>
      <c r="AQ23" s="502" t="s">
        <v>12</v>
      </c>
      <c r="AR23" s="479"/>
      <c r="AS23" s="479"/>
      <c r="AT23" s="479"/>
      <c r="AU23" s="479"/>
      <c r="AV23" s="488"/>
    </row>
    <row r="24" spans="1:48" ht="96.75" customHeight="1" x14ac:dyDescent="0.25">
      <c r="A24" s="485"/>
      <c r="B24" s="497"/>
      <c r="C24" s="485"/>
      <c r="D24" s="485"/>
      <c r="E24" s="490"/>
      <c r="F24" s="481"/>
      <c r="G24" s="481"/>
      <c r="H24" s="481"/>
      <c r="I24" s="483"/>
      <c r="J24" s="483"/>
      <c r="K24" s="483"/>
      <c r="L24" s="481"/>
      <c r="M24" s="485"/>
      <c r="N24" s="485"/>
      <c r="O24" s="485"/>
      <c r="P24" s="479"/>
      <c r="Q24" s="479"/>
      <c r="R24" s="479"/>
      <c r="S24" s="492"/>
      <c r="T24" s="492"/>
      <c r="U24" s="501"/>
      <c r="V24" s="501"/>
      <c r="W24" s="479"/>
      <c r="X24" s="479"/>
      <c r="Y24" s="479"/>
      <c r="Z24" s="479"/>
      <c r="AA24" s="479"/>
      <c r="AB24" s="479"/>
      <c r="AC24" s="479"/>
      <c r="AD24" s="479"/>
      <c r="AE24" s="479"/>
      <c r="AF24" s="119" t="s">
        <v>14</v>
      </c>
      <c r="AG24" s="119" t="s">
        <v>13</v>
      </c>
      <c r="AH24" s="120" t="s">
        <v>3</v>
      </c>
      <c r="AI24" s="120" t="s">
        <v>12</v>
      </c>
      <c r="AJ24" s="485"/>
      <c r="AK24" s="485"/>
      <c r="AL24" s="485"/>
      <c r="AM24" s="485"/>
      <c r="AN24" s="485"/>
      <c r="AO24" s="485"/>
      <c r="AP24" s="485"/>
      <c r="AQ24" s="503"/>
      <c r="AR24" s="479"/>
      <c r="AS24" s="479"/>
      <c r="AT24" s="479"/>
      <c r="AU24" s="479"/>
      <c r="AV24" s="488"/>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571</v>
      </c>
      <c r="C26" s="178" t="s">
        <v>558</v>
      </c>
      <c r="D26" s="178" t="s">
        <v>572</v>
      </c>
      <c r="E26" s="178" t="s">
        <v>65</v>
      </c>
      <c r="F26" s="178" t="s">
        <v>545</v>
      </c>
      <c r="G26" s="178" t="s">
        <v>586</v>
      </c>
      <c r="H26" s="178" t="s">
        <v>545</v>
      </c>
      <c r="I26" s="178" t="s">
        <v>545</v>
      </c>
      <c r="J26" s="178" t="s">
        <v>545</v>
      </c>
      <c r="K26" s="178" t="s">
        <v>545</v>
      </c>
      <c r="L26" s="178" t="s">
        <v>65</v>
      </c>
      <c r="M26" s="179" t="s">
        <v>587</v>
      </c>
      <c r="N26" s="204" t="str">
        <f>M26</f>
        <v>ТМГ 250</v>
      </c>
      <c r="O26" s="177" t="s">
        <v>571</v>
      </c>
      <c r="P26" s="178" t="s">
        <v>581</v>
      </c>
      <c r="Q26" s="178" t="s">
        <v>564</v>
      </c>
      <c r="R26" s="203">
        <f>'1. паспорт местоположение'!C45</f>
        <v>0.34814000000000001</v>
      </c>
      <c r="S26" s="203">
        <f>R26</f>
        <v>0.34814000000000001</v>
      </c>
      <c r="T26" s="203">
        <f>R26</f>
        <v>0.34814000000000001</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562</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hyperlinks>
  <printOptions horizontalCentered="1"/>
  <pageMargins left="0.59055118110236227" right="0.59055118110236227" top="0.59055118110236227" bottom="0.59055118110236227" header="0" footer="0"/>
  <pageSetup paperSize="8" scale="24"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70" zoomScaleNormal="90" zoomScaleSheetLayoutView="70" workbookViewId="0">
      <selection activeCell="A12" sqref="A12:B12"/>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509" t="str">
        <f>'1. паспорт местоположение'!$A$5</f>
        <v>Год раскрытия информации: 2021 год</v>
      </c>
      <c r="B5" s="509"/>
      <c r="C5" s="65"/>
      <c r="D5" s="65"/>
      <c r="E5" s="65"/>
      <c r="F5" s="65"/>
      <c r="G5" s="65"/>
      <c r="H5" s="65"/>
    </row>
    <row r="6" spans="1:8" ht="18.75" x14ac:dyDescent="0.3">
      <c r="A6" s="121"/>
      <c r="B6" s="121"/>
      <c r="C6" s="121"/>
      <c r="D6" s="121"/>
      <c r="E6" s="121"/>
      <c r="F6" s="121"/>
      <c r="G6" s="121"/>
      <c r="H6" s="121"/>
    </row>
    <row r="7" spans="1:8" ht="18.75" x14ac:dyDescent="0.25">
      <c r="A7" s="352" t="s">
        <v>10</v>
      </c>
      <c r="B7" s="352"/>
      <c r="C7" s="9"/>
      <c r="D7" s="9"/>
      <c r="E7" s="9"/>
      <c r="F7" s="9"/>
      <c r="G7" s="9"/>
      <c r="H7" s="9"/>
    </row>
    <row r="8" spans="1:8" ht="18.75" x14ac:dyDescent="0.25">
      <c r="A8" s="9"/>
      <c r="B8" s="9"/>
      <c r="C8" s="9"/>
      <c r="D8" s="9"/>
      <c r="E8" s="9"/>
      <c r="F8" s="9"/>
      <c r="G8" s="9"/>
      <c r="H8" s="9"/>
    </row>
    <row r="9" spans="1:8" x14ac:dyDescent="0.25">
      <c r="A9" s="353" t="str">
        <f>'1. паспорт местоположение'!A9:C9</f>
        <v xml:space="preserve">ГУП "Региональные электрические сети "РБ  </v>
      </c>
      <c r="B9" s="353"/>
      <c r="C9" s="6"/>
      <c r="D9" s="6"/>
      <c r="E9" s="6"/>
      <c r="F9" s="6"/>
      <c r="G9" s="6"/>
      <c r="H9" s="6"/>
    </row>
    <row r="10" spans="1:8" x14ac:dyDescent="0.25">
      <c r="A10" s="349" t="s">
        <v>9</v>
      </c>
      <c r="B10" s="349"/>
      <c r="C10" s="4"/>
      <c r="D10" s="4"/>
      <c r="E10" s="4"/>
      <c r="F10" s="4"/>
      <c r="G10" s="4"/>
      <c r="H10" s="4"/>
    </row>
    <row r="11" spans="1:8" ht="18.75" x14ac:dyDescent="0.25">
      <c r="A11" s="9"/>
      <c r="B11" s="9"/>
      <c r="C11" s="9"/>
      <c r="D11" s="9"/>
      <c r="E11" s="9"/>
      <c r="F11" s="9"/>
      <c r="G11" s="9"/>
      <c r="H11" s="9"/>
    </row>
    <row r="12" spans="1:8" ht="24" customHeight="1" x14ac:dyDescent="0.25">
      <c r="A12" s="354" t="str">
        <f>'1. паспорт местоположение'!$A$12</f>
        <v>L_ 2022011318</v>
      </c>
      <c r="B12" s="354"/>
      <c r="C12" s="6"/>
      <c r="D12" s="6"/>
      <c r="E12" s="6"/>
      <c r="F12" s="6"/>
      <c r="G12" s="6"/>
      <c r="H12" s="6"/>
    </row>
    <row r="13" spans="1:8" x14ac:dyDescent="0.25">
      <c r="A13" s="349" t="s">
        <v>8</v>
      </c>
      <c r="B13" s="349"/>
      <c r="C13" s="4"/>
      <c r="D13" s="4"/>
      <c r="E13" s="4"/>
      <c r="F13" s="4"/>
      <c r="G13" s="4"/>
      <c r="H13" s="4"/>
    </row>
    <row r="14" spans="1:8" ht="18.75" x14ac:dyDescent="0.25">
      <c r="A14" s="8"/>
      <c r="B14" s="8"/>
      <c r="C14" s="8"/>
      <c r="D14" s="8"/>
      <c r="E14" s="8"/>
      <c r="F14" s="8"/>
      <c r="G14" s="8"/>
      <c r="H14" s="8"/>
    </row>
    <row r="15" spans="1:8" x14ac:dyDescent="0.25">
      <c r="A15" s="353" t="str">
        <f>'1. паспорт местоположение'!$A$15</f>
        <v>Замена транс-в в  КТП-1817 с.Ким Альшеевского р-на  кол-ве  1шт ТМ-250 на ТМГ-250  10кВ</v>
      </c>
      <c r="B15" s="353"/>
      <c r="C15" s="6"/>
      <c r="D15" s="6"/>
      <c r="E15" s="6"/>
      <c r="F15" s="6"/>
      <c r="G15" s="6"/>
      <c r="H15" s="6"/>
    </row>
    <row r="16" spans="1:8" x14ac:dyDescent="0.25">
      <c r="A16" s="349" t="s">
        <v>7</v>
      </c>
      <c r="B16" s="349"/>
      <c r="C16" s="4"/>
      <c r="D16" s="4"/>
      <c r="E16" s="4"/>
      <c r="F16" s="4"/>
      <c r="G16" s="4"/>
      <c r="H16" s="4"/>
    </row>
    <row r="17" spans="1:2" x14ac:dyDescent="0.25">
      <c r="B17" s="95"/>
    </row>
    <row r="18" spans="1:2" ht="33.75" customHeight="1" x14ac:dyDescent="0.25">
      <c r="A18" s="507" t="s">
        <v>527</v>
      </c>
      <c r="B18" s="508"/>
    </row>
    <row r="19" spans="1:2" x14ac:dyDescent="0.25">
      <c r="B19" s="33"/>
    </row>
    <row r="20" spans="1:2" ht="16.5" thickBot="1" x14ac:dyDescent="0.3">
      <c r="B20" s="96"/>
    </row>
    <row r="21" spans="1:2" ht="30.75" thickBot="1" x14ac:dyDescent="0.3">
      <c r="A21" s="97" t="s">
        <v>397</v>
      </c>
      <c r="B21" s="98" t="str">
        <f>A15</f>
        <v>Замена транс-в в  КТП-1817 с.Ким Альшеевского р-на  кол-ве  1шт ТМ-250 на ТМГ-250  10кВ</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2022</v>
      </c>
    </row>
    <row r="26" spans="1:2" ht="16.5" thickBot="1" x14ac:dyDescent="0.3">
      <c r="A26" s="101" t="s">
        <v>401</v>
      </c>
      <c r="B26" s="146" t="s">
        <v>561</v>
      </c>
    </row>
    <row r="27" spans="1:2" ht="16.5" thickBot="1" x14ac:dyDescent="0.3">
      <c r="A27" s="107" t="s">
        <v>546</v>
      </c>
      <c r="B27" s="182">
        <f>'1. паспорт местоположение'!C45*1.2</f>
        <v>0.41776799999999997</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504" t="s">
        <v>573</v>
      </c>
    </row>
    <row r="57" spans="1:2" x14ac:dyDescent="0.25">
      <c r="A57" s="105" t="s">
        <v>422</v>
      </c>
      <c r="B57" s="505"/>
    </row>
    <row r="58" spans="1:2" x14ac:dyDescent="0.25">
      <c r="A58" s="105" t="s">
        <v>423</v>
      </c>
      <c r="B58" s="505"/>
    </row>
    <row r="59" spans="1:2" x14ac:dyDescent="0.25">
      <c r="A59" s="105" t="s">
        <v>424</v>
      </c>
      <c r="B59" s="505"/>
    </row>
    <row r="60" spans="1:2" x14ac:dyDescent="0.25">
      <c r="A60" s="105" t="s">
        <v>425</v>
      </c>
      <c r="B60" s="505"/>
    </row>
    <row r="61" spans="1:2" ht="16.5" thickBot="1" x14ac:dyDescent="0.3">
      <c r="A61" s="106" t="s">
        <v>426</v>
      </c>
      <c r="B61" s="506"/>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563</v>
      </c>
    </row>
    <row r="68" spans="1:2" ht="16.5" thickBot="1" x14ac:dyDescent="0.3">
      <c r="A68" s="100" t="s">
        <v>432</v>
      </c>
      <c r="B68" s="133" t="s">
        <v>545</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560</v>
      </c>
    </row>
    <row r="73" spans="1:2" ht="28.5" x14ac:dyDescent="0.25">
      <c r="A73" s="102" t="s">
        <v>437</v>
      </c>
      <c r="B73" s="504" t="s">
        <v>438</v>
      </c>
    </row>
    <row r="74" spans="1:2" x14ac:dyDescent="0.25">
      <c r="A74" s="105" t="s">
        <v>439</v>
      </c>
      <c r="B74" s="505"/>
    </row>
    <row r="75" spans="1:2" x14ac:dyDescent="0.25">
      <c r="A75" s="105" t="s">
        <v>440</v>
      </c>
      <c r="B75" s="505"/>
    </row>
    <row r="76" spans="1:2" x14ac:dyDescent="0.25">
      <c r="A76" s="105" t="s">
        <v>441</v>
      </c>
      <c r="B76" s="505"/>
    </row>
    <row r="77" spans="1:2" x14ac:dyDescent="0.25">
      <c r="A77" s="105" t="s">
        <v>442</v>
      </c>
      <c r="B77" s="505"/>
    </row>
    <row r="78" spans="1:2" ht="16.5" thickBot="1" x14ac:dyDescent="0.3">
      <c r="A78" s="112" t="s">
        <v>443</v>
      </c>
      <c r="B78" s="506"/>
    </row>
    <row r="81" spans="1:2" x14ac:dyDescent="0.25">
      <c r="A81" s="113"/>
      <c r="B81" s="114"/>
    </row>
    <row r="82" spans="1:2" x14ac:dyDescent="0.25">
      <c r="B82" s="115"/>
    </row>
    <row r="83" spans="1:2" x14ac:dyDescent="0.25">
      <c r="B83" s="11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44"/>
  <sheetViews>
    <sheetView workbookViewId="0">
      <selection activeCell="AJ13" sqref="AJ13"/>
    </sheetView>
  </sheetViews>
  <sheetFormatPr defaultColWidth="9.140625" defaultRowHeight="11.25" x14ac:dyDescent="0.2"/>
  <cols>
    <col min="1" max="1" width="8.140625" style="207" customWidth="1"/>
    <col min="2" max="2" width="20.140625" style="207" customWidth="1"/>
    <col min="3" max="4" width="10.42578125" style="207" customWidth="1"/>
    <col min="5" max="5" width="13.28515625" style="207" customWidth="1"/>
    <col min="6" max="6" width="8.5703125" style="207" customWidth="1"/>
    <col min="7" max="7" width="7.85546875" style="207" customWidth="1"/>
    <col min="8" max="8" width="8.42578125" style="207" customWidth="1"/>
    <col min="9" max="9" width="8.7109375" style="207" customWidth="1"/>
    <col min="10" max="10" width="8.140625" style="207" customWidth="1"/>
    <col min="11" max="11" width="8.5703125" style="207" customWidth="1"/>
    <col min="12" max="12" width="10" style="207" customWidth="1"/>
    <col min="13" max="13" width="6" style="207" customWidth="1"/>
    <col min="14" max="14" width="9.7109375" style="207" customWidth="1"/>
    <col min="15" max="15" width="9.140625" style="207"/>
    <col min="16" max="16" width="49.140625" style="213" hidden="1" customWidth="1"/>
    <col min="17" max="17" width="42.42578125" style="213" hidden="1" customWidth="1"/>
    <col min="18" max="18" width="99.7109375" style="213" hidden="1" customWidth="1"/>
    <col min="19" max="22" width="138.42578125" style="213" hidden="1" customWidth="1"/>
    <col min="23" max="23" width="34.140625" style="213" hidden="1" customWidth="1"/>
    <col min="24" max="24" width="110.140625" style="213" hidden="1" customWidth="1"/>
    <col min="25" max="28" width="34.140625" style="213" hidden="1" customWidth="1"/>
    <col min="29" max="30" width="110.140625" style="213" hidden="1" customWidth="1"/>
    <col min="31" max="34" width="84.42578125" style="213" hidden="1" customWidth="1"/>
    <col min="35" max="16384" width="9.140625" style="207"/>
  </cols>
  <sheetData>
    <row r="1" spans="1:20" s="207" customFormat="1" x14ac:dyDescent="0.2">
      <c r="A1" s="205"/>
      <c r="B1" s="205"/>
      <c r="C1" s="205"/>
      <c r="D1" s="205"/>
      <c r="E1" s="205"/>
      <c r="F1" s="205"/>
      <c r="G1" s="205"/>
      <c r="H1" s="205"/>
      <c r="I1" s="205"/>
      <c r="J1" s="205"/>
      <c r="K1" s="205"/>
      <c r="L1" s="205"/>
      <c r="M1" s="205"/>
      <c r="N1" s="206" t="s">
        <v>590</v>
      </c>
    </row>
    <row r="2" spans="1:20" s="207" customFormat="1" x14ac:dyDescent="0.2">
      <c r="A2" s="205"/>
      <c r="B2" s="205"/>
      <c r="C2" s="205"/>
      <c r="D2" s="205"/>
      <c r="E2" s="205"/>
      <c r="F2" s="205"/>
      <c r="G2" s="205"/>
      <c r="H2" s="205"/>
      <c r="I2" s="205"/>
      <c r="J2" s="205"/>
      <c r="K2" s="205"/>
      <c r="L2" s="205"/>
      <c r="M2" s="205"/>
      <c r="N2" s="206" t="s">
        <v>591</v>
      </c>
    </row>
    <row r="3" spans="1:20" s="207" customFormat="1" ht="8.25" customHeight="1" x14ac:dyDescent="0.2">
      <c r="A3" s="205"/>
      <c r="B3" s="205"/>
      <c r="C3" s="205"/>
      <c r="D3" s="205"/>
      <c r="E3" s="205"/>
      <c r="F3" s="205"/>
      <c r="G3" s="205"/>
      <c r="H3" s="205"/>
      <c r="I3" s="205"/>
      <c r="J3" s="205"/>
      <c r="K3" s="205"/>
      <c r="L3" s="205"/>
      <c r="M3" s="205"/>
      <c r="N3" s="206"/>
    </row>
    <row r="4" spans="1:20" s="207" customFormat="1" ht="14.25" customHeight="1" x14ac:dyDescent="0.2">
      <c r="A4" s="532" t="s">
        <v>592</v>
      </c>
      <c r="B4" s="532"/>
      <c r="C4" s="532"/>
      <c r="D4" s="208"/>
      <c r="E4" s="209"/>
      <c r="F4" s="209"/>
      <c r="G4" s="209"/>
      <c r="H4" s="209"/>
      <c r="I4" s="209"/>
      <c r="J4" s="209"/>
      <c r="K4" s="532" t="s">
        <v>593</v>
      </c>
      <c r="L4" s="532"/>
      <c r="M4" s="532"/>
      <c r="N4" s="532"/>
    </row>
    <row r="5" spans="1:20" s="207" customFormat="1" ht="12" customHeight="1" x14ac:dyDescent="0.2">
      <c r="A5" s="533" t="s">
        <v>594</v>
      </c>
      <c r="B5" s="533"/>
      <c r="C5" s="210"/>
      <c r="D5" s="210"/>
      <c r="E5" s="211"/>
      <c r="F5" s="209"/>
      <c r="G5" s="209"/>
      <c r="H5" s="209"/>
      <c r="I5" s="209"/>
      <c r="J5" s="212"/>
      <c r="K5" s="534" t="s">
        <v>595</v>
      </c>
      <c r="L5" s="534"/>
      <c r="M5" s="534"/>
      <c r="N5" s="534"/>
    </row>
    <row r="6" spans="1:20" s="207" customFormat="1" x14ac:dyDescent="0.2">
      <c r="A6" s="534" t="s">
        <v>596</v>
      </c>
      <c r="B6" s="534"/>
      <c r="C6" s="534"/>
      <c r="D6" s="212"/>
      <c r="E6" s="209"/>
      <c r="F6" s="209"/>
      <c r="G6" s="209"/>
      <c r="H6" s="209"/>
      <c r="I6" s="209"/>
      <c r="J6" s="212"/>
      <c r="K6" s="534" t="s">
        <v>596</v>
      </c>
      <c r="L6" s="534"/>
      <c r="M6" s="534"/>
      <c r="N6" s="534"/>
      <c r="P6" s="213" t="s">
        <v>597</v>
      </c>
      <c r="Q6" s="213" t="s">
        <v>597</v>
      </c>
    </row>
    <row r="7" spans="1:20" s="207" customFormat="1" ht="17.25" customHeight="1" x14ac:dyDescent="0.2">
      <c r="A7" s="214"/>
      <c r="B7" s="215" t="s">
        <v>598</v>
      </c>
      <c r="C7" s="211"/>
      <c r="D7" s="211"/>
      <c r="E7" s="209"/>
      <c r="F7" s="209"/>
      <c r="G7" s="209"/>
      <c r="H7" s="209"/>
      <c r="I7" s="209"/>
      <c r="J7" s="209"/>
      <c r="K7" s="216"/>
      <c r="L7" s="209"/>
      <c r="M7" s="526" t="s">
        <v>599</v>
      </c>
      <c r="N7" s="526"/>
    </row>
    <row r="8" spans="1:20" s="207" customFormat="1" ht="16.5" customHeight="1" x14ac:dyDescent="0.2">
      <c r="A8" s="209" t="s">
        <v>600</v>
      </c>
      <c r="B8" s="210"/>
      <c r="C8" s="210"/>
      <c r="D8" s="210"/>
      <c r="E8" s="209"/>
      <c r="F8" s="209"/>
      <c r="G8" s="209"/>
      <c r="H8" s="209"/>
      <c r="I8" s="209"/>
      <c r="J8" s="209"/>
      <c r="K8" s="527" t="s">
        <v>601</v>
      </c>
      <c r="L8" s="527"/>
      <c r="M8" s="528"/>
      <c r="N8" s="528"/>
    </row>
    <row r="9" spans="1:20" s="207" customFormat="1" ht="15.75" customHeight="1" x14ac:dyDescent="0.2">
      <c r="A9" s="217"/>
      <c r="B9" s="217"/>
      <c r="C9" s="217"/>
      <c r="D9" s="217"/>
      <c r="E9" s="217"/>
      <c r="F9" s="218"/>
      <c r="G9" s="217"/>
      <c r="H9" s="217"/>
      <c r="I9" s="217"/>
      <c r="J9" s="217"/>
      <c r="K9" s="217"/>
      <c r="L9" s="217"/>
      <c r="M9" s="217"/>
      <c r="N9" s="217"/>
    </row>
    <row r="10" spans="1:20" s="207" customFormat="1" ht="40.9" customHeight="1" x14ac:dyDescent="0.2">
      <c r="A10" s="219" t="s">
        <v>602</v>
      </c>
      <c r="B10" s="220"/>
      <c r="C10" s="217"/>
      <c r="D10" s="529" t="s">
        <v>603</v>
      </c>
      <c r="E10" s="529"/>
      <c r="F10" s="529"/>
      <c r="G10" s="529"/>
      <c r="H10" s="529"/>
      <c r="I10" s="529"/>
      <c r="J10" s="529"/>
      <c r="K10" s="529"/>
      <c r="L10" s="529"/>
      <c r="M10" s="529"/>
      <c r="N10" s="529"/>
      <c r="R10" s="213" t="s">
        <v>603</v>
      </c>
    </row>
    <row r="11" spans="1:20" s="207" customFormat="1" ht="15" customHeight="1" x14ac:dyDescent="0.2">
      <c r="A11" s="221" t="s">
        <v>604</v>
      </c>
      <c r="B11" s="217"/>
      <c r="C11" s="217"/>
      <c r="D11" s="222" t="s">
        <v>605</v>
      </c>
      <c r="E11" s="222"/>
      <c r="F11" s="223"/>
      <c r="G11" s="223"/>
      <c r="H11" s="223"/>
      <c r="I11" s="223"/>
      <c r="J11" s="223"/>
      <c r="K11" s="223"/>
      <c r="L11" s="223"/>
      <c r="M11" s="223"/>
      <c r="N11" s="223"/>
    </row>
    <row r="12" spans="1:20" s="207" customFormat="1" ht="8.25" customHeight="1" x14ac:dyDescent="0.2">
      <c r="A12" s="221"/>
      <c r="B12" s="217"/>
      <c r="C12" s="217"/>
      <c r="D12" s="217"/>
      <c r="E12" s="217"/>
      <c r="F12" s="220"/>
      <c r="G12" s="220"/>
      <c r="H12" s="220"/>
      <c r="I12" s="220"/>
      <c r="J12" s="220"/>
      <c r="K12" s="220"/>
      <c r="L12" s="220"/>
      <c r="M12" s="220"/>
      <c r="N12" s="220"/>
    </row>
    <row r="13" spans="1:20" s="207" customFormat="1" x14ac:dyDescent="0.2">
      <c r="A13" s="530"/>
      <c r="B13" s="530"/>
      <c r="C13" s="530"/>
      <c r="D13" s="530"/>
      <c r="E13" s="530"/>
      <c r="F13" s="530"/>
      <c r="G13" s="530"/>
      <c r="H13" s="530"/>
      <c r="I13" s="530"/>
      <c r="J13" s="530"/>
      <c r="K13" s="530"/>
      <c r="L13" s="530"/>
      <c r="M13" s="530"/>
      <c r="N13" s="530"/>
      <c r="S13" s="213" t="s">
        <v>597</v>
      </c>
    </row>
    <row r="14" spans="1:20" s="207" customFormat="1" x14ac:dyDescent="0.2">
      <c r="A14" s="531" t="s">
        <v>606</v>
      </c>
      <c r="B14" s="531"/>
      <c r="C14" s="531"/>
      <c r="D14" s="531"/>
      <c r="E14" s="531"/>
      <c r="F14" s="531"/>
      <c r="G14" s="531"/>
      <c r="H14" s="531"/>
      <c r="I14" s="531"/>
      <c r="J14" s="531"/>
      <c r="K14" s="531"/>
      <c r="L14" s="531"/>
      <c r="M14" s="531"/>
      <c r="N14" s="531"/>
    </row>
    <row r="15" spans="1:20" s="207" customFormat="1" ht="8.25" customHeight="1" x14ac:dyDescent="0.2">
      <c r="A15" s="224"/>
      <c r="B15" s="224"/>
      <c r="C15" s="224"/>
      <c r="D15" s="224"/>
      <c r="E15" s="224"/>
      <c r="F15" s="224"/>
      <c r="G15" s="224"/>
      <c r="H15" s="224"/>
      <c r="I15" s="224"/>
      <c r="J15" s="224"/>
      <c r="K15" s="224"/>
      <c r="L15" s="224"/>
      <c r="M15" s="224"/>
      <c r="N15" s="224"/>
    </row>
    <row r="16" spans="1:20" s="207" customFormat="1" x14ac:dyDescent="0.2">
      <c r="A16" s="530"/>
      <c r="B16" s="530"/>
      <c r="C16" s="530"/>
      <c r="D16" s="530"/>
      <c r="E16" s="530"/>
      <c r="F16" s="530"/>
      <c r="G16" s="530"/>
      <c r="H16" s="530"/>
      <c r="I16" s="530"/>
      <c r="J16" s="530"/>
      <c r="K16" s="530"/>
      <c r="L16" s="530"/>
      <c r="M16" s="530"/>
      <c r="N16" s="530"/>
      <c r="T16" s="213" t="s">
        <v>597</v>
      </c>
    </row>
    <row r="17" spans="1:21" s="207" customFormat="1" x14ac:dyDescent="0.2">
      <c r="A17" s="531" t="s">
        <v>607</v>
      </c>
      <c r="B17" s="531"/>
      <c r="C17" s="531"/>
      <c r="D17" s="531"/>
      <c r="E17" s="531"/>
      <c r="F17" s="531"/>
      <c r="G17" s="531"/>
      <c r="H17" s="531"/>
      <c r="I17" s="531"/>
      <c r="J17" s="531"/>
      <c r="K17" s="531"/>
      <c r="L17" s="531"/>
      <c r="M17" s="531"/>
      <c r="N17" s="531"/>
    </row>
    <row r="18" spans="1:21" s="207" customFormat="1" ht="24" customHeight="1" x14ac:dyDescent="0.3">
      <c r="A18" s="535" t="s">
        <v>608</v>
      </c>
      <c r="B18" s="535"/>
      <c r="C18" s="535"/>
      <c r="D18" s="535"/>
      <c r="E18" s="535"/>
      <c r="F18" s="535"/>
      <c r="G18" s="535"/>
      <c r="H18" s="535"/>
      <c r="I18" s="535"/>
      <c r="J18" s="535"/>
      <c r="K18" s="535"/>
      <c r="L18" s="535"/>
      <c r="M18" s="535"/>
      <c r="N18" s="535"/>
    </row>
    <row r="19" spans="1:21" s="207" customFormat="1" ht="8.25" customHeight="1" x14ac:dyDescent="0.3">
      <c r="A19" s="225"/>
      <c r="B19" s="225"/>
      <c r="C19" s="225"/>
      <c r="D19" s="225"/>
      <c r="E19" s="225"/>
      <c r="F19" s="225"/>
      <c r="G19" s="225"/>
      <c r="H19" s="225"/>
      <c r="I19" s="225"/>
      <c r="J19" s="225"/>
      <c r="K19" s="225"/>
      <c r="L19" s="225"/>
      <c r="M19" s="225"/>
      <c r="N19" s="225"/>
    </row>
    <row r="20" spans="1:21" s="207" customFormat="1" ht="10.15" customHeight="1" x14ac:dyDescent="0.2">
      <c r="A20" s="536" t="s">
        <v>609</v>
      </c>
      <c r="B20" s="536"/>
      <c r="C20" s="536"/>
      <c r="D20" s="536"/>
      <c r="E20" s="536"/>
      <c r="F20" s="536"/>
      <c r="G20" s="536"/>
      <c r="H20" s="536"/>
      <c r="I20" s="536"/>
      <c r="J20" s="536"/>
      <c r="K20" s="536"/>
      <c r="L20" s="536"/>
      <c r="M20" s="536"/>
      <c r="N20" s="536"/>
      <c r="U20" s="213" t="s">
        <v>610</v>
      </c>
    </row>
    <row r="21" spans="1:21" s="207" customFormat="1" ht="13.5" customHeight="1" x14ac:dyDescent="0.2">
      <c r="A21" s="523" t="s">
        <v>611</v>
      </c>
      <c r="B21" s="523"/>
      <c r="C21" s="523"/>
      <c r="D21" s="523"/>
      <c r="E21" s="523"/>
      <c r="F21" s="523"/>
      <c r="G21" s="523"/>
      <c r="H21" s="523"/>
      <c r="I21" s="523"/>
      <c r="J21" s="523"/>
      <c r="K21" s="523"/>
      <c r="L21" s="523"/>
      <c r="M21" s="523"/>
      <c r="N21" s="523"/>
    </row>
    <row r="22" spans="1:21" s="207" customFormat="1" ht="15" customHeight="1" x14ac:dyDescent="0.2">
      <c r="A22" s="207" t="s">
        <v>612</v>
      </c>
      <c r="B22" s="226" t="s">
        <v>613</v>
      </c>
      <c r="C22" s="207" t="s">
        <v>614</v>
      </c>
      <c r="F22" s="213"/>
      <c r="G22" s="213"/>
      <c r="H22" s="213"/>
      <c r="I22" s="213"/>
      <c r="J22" s="213"/>
      <c r="K22" s="213"/>
      <c r="L22" s="213"/>
      <c r="M22" s="213"/>
      <c r="N22" s="213"/>
    </row>
    <row r="23" spans="1:21" s="207" customFormat="1" ht="18" customHeight="1" x14ac:dyDescent="0.2">
      <c r="A23" s="207" t="s">
        <v>615</v>
      </c>
      <c r="B23" s="524"/>
      <c r="C23" s="524"/>
      <c r="D23" s="524"/>
      <c r="E23" s="524"/>
      <c r="F23" s="524"/>
      <c r="G23" s="213"/>
      <c r="H23" s="213"/>
      <c r="I23" s="213"/>
      <c r="J23" s="213"/>
      <c r="K23" s="213"/>
      <c r="L23" s="213"/>
      <c r="M23" s="213"/>
      <c r="N23" s="213"/>
    </row>
    <row r="24" spans="1:21" s="207" customFormat="1" x14ac:dyDescent="0.2">
      <c r="B24" s="525" t="s">
        <v>616</v>
      </c>
      <c r="C24" s="525"/>
      <c r="D24" s="525"/>
      <c r="E24" s="525"/>
      <c r="F24" s="525"/>
      <c r="G24" s="227"/>
      <c r="H24" s="227"/>
      <c r="I24" s="227"/>
      <c r="J24" s="227"/>
      <c r="K24" s="227"/>
      <c r="L24" s="227"/>
      <c r="M24" s="228"/>
      <c r="N24" s="227"/>
    </row>
    <row r="25" spans="1:21" s="207" customFormat="1" ht="9.75" customHeight="1" x14ac:dyDescent="0.2">
      <c r="D25" s="229"/>
      <c r="E25" s="229"/>
      <c r="F25" s="229"/>
      <c r="G25" s="229"/>
      <c r="H25" s="229"/>
      <c r="I25" s="229"/>
      <c r="J25" s="229"/>
      <c r="K25" s="229"/>
      <c r="L25" s="229"/>
      <c r="M25" s="227"/>
      <c r="N25" s="227"/>
    </row>
    <row r="26" spans="1:21" s="207" customFormat="1" x14ac:dyDescent="0.2">
      <c r="A26" s="230" t="s">
        <v>617</v>
      </c>
      <c r="D26" s="231"/>
      <c r="F26" s="232"/>
      <c r="G26" s="232"/>
      <c r="H26" s="232"/>
      <c r="I26" s="232"/>
      <c r="J26" s="232"/>
      <c r="K26" s="232"/>
      <c r="L26" s="232"/>
      <c r="M26" s="232"/>
      <c r="N26" s="232"/>
    </row>
    <row r="27" spans="1:21" s="207" customFormat="1" ht="9.75" customHeight="1" x14ac:dyDescent="0.2">
      <c r="D27" s="232"/>
      <c r="E27" s="232"/>
      <c r="F27" s="232"/>
      <c r="G27" s="232"/>
      <c r="H27" s="232"/>
      <c r="I27" s="232"/>
      <c r="J27" s="232"/>
      <c r="K27" s="232"/>
      <c r="L27" s="232"/>
      <c r="M27" s="232"/>
      <c r="N27" s="232"/>
    </row>
    <row r="28" spans="1:21" s="207" customFormat="1" ht="12.75" customHeight="1" x14ac:dyDescent="0.2">
      <c r="A28" s="230" t="s">
        <v>618</v>
      </c>
      <c r="C28" s="233">
        <v>348.13</v>
      </c>
      <c r="D28" s="234" t="s">
        <v>619</v>
      </c>
      <c r="E28" s="235" t="s">
        <v>620</v>
      </c>
      <c r="L28" s="236"/>
      <c r="M28" s="236"/>
    </row>
    <row r="29" spans="1:21" s="207" customFormat="1" ht="12.75" customHeight="1" x14ac:dyDescent="0.2">
      <c r="B29" s="207" t="s">
        <v>621</v>
      </c>
      <c r="C29" s="237"/>
      <c r="D29" s="238"/>
      <c r="E29" s="235"/>
    </row>
    <row r="30" spans="1:21" s="207" customFormat="1" ht="12.75" customHeight="1" x14ac:dyDescent="0.2">
      <c r="B30" s="207" t="s">
        <v>622</v>
      </c>
      <c r="C30" s="233">
        <v>1.95</v>
      </c>
      <c r="D30" s="234" t="s">
        <v>623</v>
      </c>
      <c r="E30" s="235" t="s">
        <v>620</v>
      </c>
      <c r="G30" s="207" t="s">
        <v>624</v>
      </c>
      <c r="L30" s="233">
        <v>14.21</v>
      </c>
      <c r="M30" s="234" t="s">
        <v>625</v>
      </c>
      <c r="N30" s="235" t="s">
        <v>620</v>
      </c>
    </row>
    <row r="31" spans="1:21" s="207" customFormat="1" ht="12.75" customHeight="1" x14ac:dyDescent="0.2">
      <c r="B31" s="207" t="s">
        <v>626</v>
      </c>
      <c r="C31" s="233">
        <v>21.96</v>
      </c>
      <c r="D31" s="239" t="s">
        <v>627</v>
      </c>
      <c r="E31" s="235" t="s">
        <v>620</v>
      </c>
      <c r="G31" s="207" t="s">
        <v>628</v>
      </c>
      <c r="L31" s="240"/>
      <c r="M31" s="240">
        <v>52.4</v>
      </c>
      <c r="N31" s="235" t="s">
        <v>629</v>
      </c>
    </row>
    <row r="32" spans="1:21" s="207" customFormat="1" ht="12.75" customHeight="1" x14ac:dyDescent="0.2">
      <c r="B32" s="207" t="s">
        <v>630</v>
      </c>
      <c r="C32" s="233">
        <v>298.95</v>
      </c>
      <c r="D32" s="239" t="s">
        <v>631</v>
      </c>
      <c r="E32" s="235" t="s">
        <v>620</v>
      </c>
      <c r="G32" s="207" t="s">
        <v>632</v>
      </c>
      <c r="L32" s="240"/>
      <c r="M32" s="240">
        <v>5.88</v>
      </c>
      <c r="N32" s="235" t="s">
        <v>629</v>
      </c>
    </row>
    <row r="33" spans="1:26" s="207" customFormat="1" ht="12.75" customHeight="1" x14ac:dyDescent="0.2">
      <c r="B33" s="207" t="s">
        <v>633</v>
      </c>
      <c r="C33" s="233">
        <v>25.28</v>
      </c>
      <c r="D33" s="234" t="s">
        <v>634</v>
      </c>
      <c r="E33" s="235" t="s">
        <v>620</v>
      </c>
      <c r="G33" s="207" t="s">
        <v>635</v>
      </c>
      <c r="L33" s="522"/>
      <c r="M33" s="522"/>
    </row>
    <row r="34" spans="1:26" s="207" customFormat="1" ht="9.75" customHeight="1" x14ac:dyDescent="0.2">
      <c r="A34" s="241"/>
    </row>
    <row r="35" spans="1:26" s="207" customFormat="1" ht="36" customHeight="1" x14ac:dyDescent="0.2">
      <c r="A35" s="517" t="s">
        <v>636</v>
      </c>
      <c r="B35" s="517" t="s">
        <v>637</v>
      </c>
      <c r="C35" s="517" t="s">
        <v>638</v>
      </c>
      <c r="D35" s="517"/>
      <c r="E35" s="517"/>
      <c r="F35" s="517" t="s">
        <v>639</v>
      </c>
      <c r="G35" s="517" t="s">
        <v>24</v>
      </c>
      <c r="H35" s="517"/>
      <c r="I35" s="517"/>
      <c r="J35" s="517" t="s">
        <v>640</v>
      </c>
      <c r="K35" s="517"/>
      <c r="L35" s="517"/>
      <c r="M35" s="517" t="s">
        <v>641</v>
      </c>
      <c r="N35" s="517" t="s">
        <v>642</v>
      </c>
    </row>
    <row r="36" spans="1:26" s="207" customFormat="1" ht="36.75" customHeight="1" x14ac:dyDescent="0.2">
      <c r="A36" s="517"/>
      <c r="B36" s="517"/>
      <c r="C36" s="517"/>
      <c r="D36" s="517"/>
      <c r="E36" s="517"/>
      <c r="F36" s="517"/>
      <c r="G36" s="517"/>
      <c r="H36" s="517"/>
      <c r="I36" s="517"/>
      <c r="J36" s="517"/>
      <c r="K36" s="517"/>
      <c r="L36" s="517"/>
      <c r="M36" s="517"/>
      <c r="N36" s="517"/>
    </row>
    <row r="37" spans="1:26" s="207" customFormat="1" ht="45" x14ac:dyDescent="0.2">
      <c r="A37" s="517"/>
      <c r="B37" s="517"/>
      <c r="C37" s="517"/>
      <c r="D37" s="517"/>
      <c r="E37" s="517"/>
      <c r="F37" s="517"/>
      <c r="G37" s="242" t="s">
        <v>643</v>
      </c>
      <c r="H37" s="242" t="s">
        <v>644</v>
      </c>
      <c r="I37" s="242" t="s">
        <v>645</v>
      </c>
      <c r="J37" s="242" t="s">
        <v>643</v>
      </c>
      <c r="K37" s="242" t="s">
        <v>644</v>
      </c>
      <c r="L37" s="242" t="s">
        <v>646</v>
      </c>
      <c r="M37" s="517"/>
      <c r="N37" s="517"/>
    </row>
    <row r="38" spans="1:26" s="207" customFormat="1" x14ac:dyDescent="0.2">
      <c r="A38" s="243">
        <v>1</v>
      </c>
      <c r="B38" s="243">
        <v>2</v>
      </c>
      <c r="C38" s="518">
        <v>3</v>
      </c>
      <c r="D38" s="518"/>
      <c r="E38" s="518"/>
      <c r="F38" s="243">
        <v>4</v>
      </c>
      <c r="G38" s="243">
        <v>5</v>
      </c>
      <c r="H38" s="243">
        <v>6</v>
      </c>
      <c r="I38" s="243">
        <v>7</v>
      </c>
      <c r="J38" s="243">
        <v>8</v>
      </c>
      <c r="K38" s="243">
        <v>9</v>
      </c>
      <c r="L38" s="243">
        <v>10</v>
      </c>
      <c r="M38" s="243">
        <v>11</v>
      </c>
      <c r="N38" s="243">
        <v>12</v>
      </c>
    </row>
    <row r="39" spans="1:26" s="207" customFormat="1" ht="12" x14ac:dyDescent="0.2">
      <c r="A39" s="519" t="s">
        <v>647</v>
      </c>
      <c r="B39" s="520"/>
      <c r="C39" s="520"/>
      <c r="D39" s="520"/>
      <c r="E39" s="520"/>
      <c r="F39" s="520"/>
      <c r="G39" s="520"/>
      <c r="H39" s="520"/>
      <c r="I39" s="520"/>
      <c r="J39" s="520"/>
      <c r="K39" s="520"/>
      <c r="L39" s="520"/>
      <c r="M39" s="520"/>
      <c r="N39" s="521"/>
      <c r="V39" s="244" t="s">
        <v>647</v>
      </c>
    </row>
    <row r="40" spans="1:26" s="207" customFormat="1" ht="21.75" x14ac:dyDescent="0.2">
      <c r="A40" s="245" t="s">
        <v>65</v>
      </c>
      <c r="B40" s="246" t="s">
        <v>648</v>
      </c>
      <c r="C40" s="514" t="s">
        <v>649</v>
      </c>
      <c r="D40" s="514"/>
      <c r="E40" s="514"/>
      <c r="F40" s="247" t="s">
        <v>650</v>
      </c>
      <c r="G40" s="247"/>
      <c r="H40" s="247"/>
      <c r="I40" s="247" t="s">
        <v>65</v>
      </c>
      <c r="J40" s="248"/>
      <c r="K40" s="247"/>
      <c r="L40" s="248"/>
      <c r="M40" s="247"/>
      <c r="N40" s="249"/>
      <c r="V40" s="244"/>
      <c r="W40" s="250" t="s">
        <v>649</v>
      </c>
    </row>
    <row r="41" spans="1:26" s="207" customFormat="1" ht="22.5" x14ac:dyDescent="0.2">
      <c r="A41" s="251"/>
      <c r="B41" s="252" t="s">
        <v>651</v>
      </c>
      <c r="C41" s="512" t="s">
        <v>652</v>
      </c>
      <c r="D41" s="512"/>
      <c r="E41" s="512"/>
      <c r="F41" s="512"/>
      <c r="G41" s="512"/>
      <c r="H41" s="512"/>
      <c r="I41" s="512"/>
      <c r="J41" s="512"/>
      <c r="K41" s="512"/>
      <c r="L41" s="512"/>
      <c r="M41" s="512"/>
      <c r="N41" s="516"/>
      <c r="V41" s="244"/>
      <c r="W41" s="250"/>
      <c r="X41" s="213" t="s">
        <v>652</v>
      </c>
    </row>
    <row r="42" spans="1:26" s="207" customFormat="1" ht="67.5" x14ac:dyDescent="0.2">
      <c r="A42" s="251"/>
      <c r="B42" s="252" t="s">
        <v>653</v>
      </c>
      <c r="C42" s="512" t="s">
        <v>654</v>
      </c>
      <c r="D42" s="512"/>
      <c r="E42" s="512"/>
      <c r="F42" s="512"/>
      <c r="G42" s="512"/>
      <c r="H42" s="512"/>
      <c r="I42" s="512"/>
      <c r="J42" s="512"/>
      <c r="K42" s="512"/>
      <c r="L42" s="512"/>
      <c r="M42" s="512"/>
      <c r="N42" s="516"/>
      <c r="V42" s="244"/>
      <c r="W42" s="250"/>
      <c r="X42" s="213" t="s">
        <v>654</v>
      </c>
    </row>
    <row r="43" spans="1:26" s="207" customFormat="1" ht="12" x14ac:dyDescent="0.2">
      <c r="A43" s="254"/>
      <c r="B43" s="252" t="s">
        <v>65</v>
      </c>
      <c r="C43" s="512" t="s">
        <v>655</v>
      </c>
      <c r="D43" s="512"/>
      <c r="E43" s="512"/>
      <c r="F43" s="255"/>
      <c r="G43" s="255"/>
      <c r="H43" s="255"/>
      <c r="I43" s="255"/>
      <c r="J43" s="256">
        <v>198.17</v>
      </c>
      <c r="K43" s="255" t="s">
        <v>656</v>
      </c>
      <c r="L43" s="256">
        <v>68.37</v>
      </c>
      <c r="M43" s="255" t="s">
        <v>657</v>
      </c>
      <c r="N43" s="257">
        <v>1685</v>
      </c>
      <c r="V43" s="244"/>
      <c r="W43" s="250"/>
      <c r="Y43" s="213" t="s">
        <v>655</v>
      </c>
    </row>
    <row r="44" spans="1:26" s="207" customFormat="1" ht="12" x14ac:dyDescent="0.2">
      <c r="A44" s="254"/>
      <c r="B44" s="252" t="s">
        <v>64</v>
      </c>
      <c r="C44" s="512" t="s">
        <v>658</v>
      </c>
      <c r="D44" s="512"/>
      <c r="E44" s="512"/>
      <c r="F44" s="255"/>
      <c r="G44" s="255"/>
      <c r="H44" s="255"/>
      <c r="I44" s="255"/>
      <c r="J44" s="256">
        <v>408.8</v>
      </c>
      <c r="K44" s="255" t="s">
        <v>656</v>
      </c>
      <c r="L44" s="256">
        <v>141.04</v>
      </c>
      <c r="M44" s="255" t="s">
        <v>659</v>
      </c>
      <c r="N44" s="257">
        <v>1272</v>
      </c>
      <c r="V44" s="244"/>
      <c r="W44" s="250"/>
      <c r="Y44" s="213" t="s">
        <v>658</v>
      </c>
    </row>
    <row r="45" spans="1:26" s="207" customFormat="1" ht="12" x14ac:dyDescent="0.2">
      <c r="A45" s="254"/>
      <c r="B45" s="252" t="s">
        <v>63</v>
      </c>
      <c r="C45" s="512" t="s">
        <v>660</v>
      </c>
      <c r="D45" s="512"/>
      <c r="E45" s="512"/>
      <c r="F45" s="255"/>
      <c r="G45" s="255"/>
      <c r="H45" s="255"/>
      <c r="I45" s="255"/>
      <c r="J45" s="256">
        <v>51.35</v>
      </c>
      <c r="K45" s="255" t="s">
        <v>656</v>
      </c>
      <c r="L45" s="256">
        <v>17.72</v>
      </c>
      <c r="M45" s="255" t="s">
        <v>657</v>
      </c>
      <c r="N45" s="257">
        <v>437</v>
      </c>
      <c r="V45" s="244"/>
      <c r="W45" s="250"/>
      <c r="Y45" s="213" t="s">
        <v>660</v>
      </c>
    </row>
    <row r="46" spans="1:26" s="207" customFormat="1" ht="12" x14ac:dyDescent="0.2">
      <c r="A46" s="254"/>
      <c r="B46" s="252" t="s">
        <v>62</v>
      </c>
      <c r="C46" s="512" t="s">
        <v>661</v>
      </c>
      <c r="D46" s="512"/>
      <c r="E46" s="512"/>
      <c r="F46" s="255"/>
      <c r="G46" s="255"/>
      <c r="H46" s="255"/>
      <c r="I46" s="255"/>
      <c r="J46" s="256">
        <v>32.22</v>
      </c>
      <c r="K46" s="255" t="s">
        <v>662</v>
      </c>
      <c r="L46" s="256">
        <v>0</v>
      </c>
      <c r="M46" s="255" t="s">
        <v>663</v>
      </c>
      <c r="N46" s="257"/>
      <c r="V46" s="244"/>
      <c r="W46" s="250"/>
      <c r="Y46" s="213" t="s">
        <v>661</v>
      </c>
    </row>
    <row r="47" spans="1:26" s="207" customFormat="1" ht="12" x14ac:dyDescent="0.2">
      <c r="A47" s="254"/>
      <c r="B47" s="252"/>
      <c r="C47" s="512" t="s">
        <v>664</v>
      </c>
      <c r="D47" s="512"/>
      <c r="E47" s="512"/>
      <c r="F47" s="255" t="s">
        <v>665</v>
      </c>
      <c r="G47" s="255" t="s">
        <v>666</v>
      </c>
      <c r="H47" s="255" t="s">
        <v>656</v>
      </c>
      <c r="I47" s="255" t="s">
        <v>667</v>
      </c>
      <c r="J47" s="256"/>
      <c r="K47" s="255"/>
      <c r="L47" s="256"/>
      <c r="M47" s="255"/>
      <c r="N47" s="257"/>
      <c r="V47" s="244"/>
      <c r="W47" s="250"/>
      <c r="Z47" s="213" t="s">
        <v>664</v>
      </c>
    </row>
    <row r="48" spans="1:26" s="207" customFormat="1" ht="12" x14ac:dyDescent="0.2">
      <c r="A48" s="254"/>
      <c r="B48" s="252"/>
      <c r="C48" s="512" t="s">
        <v>668</v>
      </c>
      <c r="D48" s="512"/>
      <c r="E48" s="512"/>
      <c r="F48" s="255" t="s">
        <v>665</v>
      </c>
      <c r="G48" s="255" t="s">
        <v>669</v>
      </c>
      <c r="H48" s="255" t="s">
        <v>656</v>
      </c>
      <c r="I48" s="255" t="s">
        <v>670</v>
      </c>
      <c r="J48" s="256"/>
      <c r="K48" s="255"/>
      <c r="L48" s="256"/>
      <c r="M48" s="255"/>
      <c r="N48" s="257"/>
      <c r="V48" s="244"/>
      <c r="W48" s="250"/>
      <c r="Z48" s="213" t="s">
        <v>668</v>
      </c>
    </row>
    <row r="49" spans="1:28" s="207" customFormat="1" ht="12" x14ac:dyDescent="0.2">
      <c r="A49" s="254"/>
      <c r="B49" s="252"/>
      <c r="C49" s="515" t="s">
        <v>671</v>
      </c>
      <c r="D49" s="515"/>
      <c r="E49" s="515"/>
      <c r="F49" s="258"/>
      <c r="G49" s="258"/>
      <c r="H49" s="258"/>
      <c r="I49" s="258"/>
      <c r="J49" s="259">
        <v>639.19000000000005</v>
      </c>
      <c r="K49" s="258"/>
      <c r="L49" s="259">
        <v>209.41</v>
      </c>
      <c r="M49" s="258"/>
      <c r="N49" s="260"/>
      <c r="V49" s="244"/>
      <c r="W49" s="250"/>
      <c r="AA49" s="213" t="s">
        <v>671</v>
      </c>
    </row>
    <row r="50" spans="1:28" s="207" customFormat="1" ht="12" x14ac:dyDescent="0.2">
      <c r="A50" s="254"/>
      <c r="B50" s="252"/>
      <c r="C50" s="512" t="s">
        <v>672</v>
      </c>
      <c r="D50" s="512"/>
      <c r="E50" s="512"/>
      <c r="F50" s="255"/>
      <c r="G50" s="255"/>
      <c r="H50" s="255"/>
      <c r="I50" s="255"/>
      <c r="J50" s="256"/>
      <c r="K50" s="255"/>
      <c r="L50" s="256">
        <v>86.09</v>
      </c>
      <c r="M50" s="255"/>
      <c r="N50" s="257">
        <v>2122</v>
      </c>
      <c r="V50" s="244"/>
      <c r="W50" s="250"/>
      <c r="Z50" s="213" t="s">
        <v>672</v>
      </c>
    </row>
    <row r="51" spans="1:28" s="207" customFormat="1" ht="22.5" x14ac:dyDescent="0.2">
      <c r="A51" s="254"/>
      <c r="B51" s="252" t="s">
        <v>673</v>
      </c>
      <c r="C51" s="512" t="s">
        <v>674</v>
      </c>
      <c r="D51" s="512"/>
      <c r="E51" s="512"/>
      <c r="F51" s="255" t="s">
        <v>675</v>
      </c>
      <c r="G51" s="255" t="s">
        <v>676</v>
      </c>
      <c r="H51" s="255"/>
      <c r="I51" s="255" t="s">
        <v>676</v>
      </c>
      <c r="J51" s="256"/>
      <c r="K51" s="255"/>
      <c r="L51" s="256">
        <v>83.51</v>
      </c>
      <c r="M51" s="255"/>
      <c r="N51" s="257">
        <v>2058</v>
      </c>
      <c r="V51" s="244"/>
      <c r="W51" s="250"/>
      <c r="Z51" s="213" t="s">
        <v>674</v>
      </c>
    </row>
    <row r="52" spans="1:28" s="207" customFormat="1" ht="22.5" x14ac:dyDescent="0.2">
      <c r="A52" s="254"/>
      <c r="B52" s="252" t="s">
        <v>677</v>
      </c>
      <c r="C52" s="512" t="s">
        <v>678</v>
      </c>
      <c r="D52" s="512"/>
      <c r="E52" s="512"/>
      <c r="F52" s="255" t="s">
        <v>675</v>
      </c>
      <c r="G52" s="255" t="s">
        <v>679</v>
      </c>
      <c r="H52" s="255" t="s">
        <v>662</v>
      </c>
      <c r="I52" s="255" t="s">
        <v>662</v>
      </c>
      <c r="J52" s="256"/>
      <c r="K52" s="255"/>
      <c r="L52" s="256"/>
      <c r="M52" s="255"/>
      <c r="N52" s="257"/>
      <c r="V52" s="244"/>
      <c r="W52" s="250"/>
      <c r="Z52" s="213" t="s">
        <v>678</v>
      </c>
    </row>
    <row r="53" spans="1:28" s="207" customFormat="1" ht="12" x14ac:dyDescent="0.2">
      <c r="A53" s="261"/>
      <c r="B53" s="262"/>
      <c r="C53" s="514" t="s">
        <v>680</v>
      </c>
      <c r="D53" s="514"/>
      <c r="E53" s="514"/>
      <c r="F53" s="247"/>
      <c r="G53" s="247"/>
      <c r="H53" s="247"/>
      <c r="I53" s="247"/>
      <c r="J53" s="248"/>
      <c r="K53" s="247"/>
      <c r="L53" s="248">
        <v>292.92</v>
      </c>
      <c r="M53" s="258"/>
      <c r="N53" s="249">
        <v>5015</v>
      </c>
      <c r="V53" s="244"/>
      <c r="W53" s="250"/>
      <c r="AB53" s="250" t="s">
        <v>680</v>
      </c>
    </row>
    <row r="54" spans="1:28" s="207" customFormat="1" ht="21.75" x14ac:dyDescent="0.2">
      <c r="A54" s="245" t="s">
        <v>64</v>
      </c>
      <c r="B54" s="246" t="s">
        <v>648</v>
      </c>
      <c r="C54" s="514" t="s">
        <v>649</v>
      </c>
      <c r="D54" s="514"/>
      <c r="E54" s="514"/>
      <c r="F54" s="247" t="s">
        <v>650</v>
      </c>
      <c r="G54" s="247"/>
      <c r="H54" s="247"/>
      <c r="I54" s="247" t="s">
        <v>65</v>
      </c>
      <c r="J54" s="248"/>
      <c r="K54" s="247"/>
      <c r="L54" s="248"/>
      <c r="M54" s="247"/>
      <c r="N54" s="249"/>
      <c r="V54" s="244"/>
      <c r="W54" s="250" t="s">
        <v>649</v>
      </c>
      <c r="AB54" s="250"/>
    </row>
    <row r="55" spans="1:28" s="207" customFormat="1" ht="67.5" x14ac:dyDescent="0.2">
      <c r="A55" s="251"/>
      <c r="B55" s="252" t="s">
        <v>653</v>
      </c>
      <c r="C55" s="512" t="s">
        <v>654</v>
      </c>
      <c r="D55" s="512"/>
      <c r="E55" s="512"/>
      <c r="F55" s="512"/>
      <c r="G55" s="512"/>
      <c r="H55" s="512"/>
      <c r="I55" s="512"/>
      <c r="J55" s="512"/>
      <c r="K55" s="512"/>
      <c r="L55" s="512"/>
      <c r="M55" s="512"/>
      <c r="N55" s="516"/>
      <c r="V55" s="244"/>
      <c r="W55" s="250"/>
      <c r="X55" s="213" t="s">
        <v>654</v>
      </c>
      <c r="AB55" s="250"/>
    </row>
    <row r="56" spans="1:28" s="207" customFormat="1" ht="12" x14ac:dyDescent="0.2">
      <c r="A56" s="254"/>
      <c r="B56" s="252" t="s">
        <v>65</v>
      </c>
      <c r="C56" s="512" t="s">
        <v>655</v>
      </c>
      <c r="D56" s="512"/>
      <c r="E56" s="512"/>
      <c r="F56" s="255"/>
      <c r="G56" s="255"/>
      <c r="H56" s="255"/>
      <c r="I56" s="255"/>
      <c r="J56" s="256">
        <v>198.17</v>
      </c>
      <c r="K56" s="255" t="s">
        <v>681</v>
      </c>
      <c r="L56" s="256">
        <v>227.9</v>
      </c>
      <c r="M56" s="255" t="s">
        <v>657</v>
      </c>
      <c r="N56" s="257">
        <v>5618</v>
      </c>
      <c r="V56" s="244"/>
      <c r="W56" s="250"/>
      <c r="Y56" s="213" t="s">
        <v>655</v>
      </c>
      <c r="AB56" s="250"/>
    </row>
    <row r="57" spans="1:28" s="207" customFormat="1" ht="12" x14ac:dyDescent="0.2">
      <c r="A57" s="254"/>
      <c r="B57" s="252" t="s">
        <v>64</v>
      </c>
      <c r="C57" s="512" t="s">
        <v>658</v>
      </c>
      <c r="D57" s="512"/>
      <c r="E57" s="512"/>
      <c r="F57" s="255"/>
      <c r="G57" s="255"/>
      <c r="H57" s="255"/>
      <c r="I57" s="255"/>
      <c r="J57" s="256">
        <v>408.8</v>
      </c>
      <c r="K57" s="255" t="s">
        <v>681</v>
      </c>
      <c r="L57" s="256">
        <v>470.12</v>
      </c>
      <c r="M57" s="255" t="s">
        <v>659</v>
      </c>
      <c r="N57" s="257">
        <v>4240</v>
      </c>
      <c r="V57" s="244"/>
      <c r="W57" s="250"/>
      <c r="Y57" s="213" t="s">
        <v>658</v>
      </c>
      <c r="AB57" s="250"/>
    </row>
    <row r="58" spans="1:28" s="207" customFormat="1" ht="12" x14ac:dyDescent="0.2">
      <c r="A58" s="254"/>
      <c r="B58" s="252" t="s">
        <v>63</v>
      </c>
      <c r="C58" s="512" t="s">
        <v>660</v>
      </c>
      <c r="D58" s="512"/>
      <c r="E58" s="512"/>
      <c r="F58" s="255"/>
      <c r="G58" s="255"/>
      <c r="H58" s="255"/>
      <c r="I58" s="255"/>
      <c r="J58" s="256">
        <v>51.35</v>
      </c>
      <c r="K58" s="255" t="s">
        <v>681</v>
      </c>
      <c r="L58" s="256">
        <v>59.05</v>
      </c>
      <c r="M58" s="255" t="s">
        <v>657</v>
      </c>
      <c r="N58" s="257">
        <v>1456</v>
      </c>
      <c r="V58" s="244"/>
      <c r="W58" s="250"/>
      <c r="Y58" s="213" t="s">
        <v>660</v>
      </c>
      <c r="AB58" s="250"/>
    </row>
    <row r="59" spans="1:28" s="207" customFormat="1" ht="12" x14ac:dyDescent="0.2">
      <c r="A59" s="254"/>
      <c r="B59" s="252" t="s">
        <v>62</v>
      </c>
      <c r="C59" s="512" t="s">
        <v>661</v>
      </c>
      <c r="D59" s="512"/>
      <c r="E59" s="512"/>
      <c r="F59" s="255"/>
      <c r="G59" s="255"/>
      <c r="H59" s="255"/>
      <c r="I59" s="255"/>
      <c r="J59" s="256">
        <v>32.22</v>
      </c>
      <c r="K59" s="255"/>
      <c r="L59" s="256">
        <v>32.22</v>
      </c>
      <c r="M59" s="255" t="s">
        <v>663</v>
      </c>
      <c r="N59" s="257">
        <v>225</v>
      </c>
      <c r="V59" s="244"/>
      <c r="W59" s="250"/>
      <c r="Y59" s="213" t="s">
        <v>661</v>
      </c>
      <c r="AB59" s="250"/>
    </row>
    <row r="60" spans="1:28" s="207" customFormat="1" ht="12" x14ac:dyDescent="0.2">
      <c r="A60" s="254"/>
      <c r="B60" s="252"/>
      <c r="C60" s="512" t="s">
        <v>664</v>
      </c>
      <c r="D60" s="512"/>
      <c r="E60" s="512"/>
      <c r="F60" s="255" t="s">
        <v>665</v>
      </c>
      <c r="G60" s="255" t="s">
        <v>666</v>
      </c>
      <c r="H60" s="255" t="s">
        <v>681</v>
      </c>
      <c r="I60" s="255" t="s">
        <v>682</v>
      </c>
      <c r="J60" s="256"/>
      <c r="K60" s="255"/>
      <c r="L60" s="256"/>
      <c r="M60" s="255"/>
      <c r="N60" s="257"/>
      <c r="V60" s="244"/>
      <c r="W60" s="250"/>
      <c r="Z60" s="213" t="s">
        <v>664</v>
      </c>
      <c r="AB60" s="250"/>
    </row>
    <row r="61" spans="1:28" s="207" customFormat="1" ht="12" x14ac:dyDescent="0.2">
      <c r="A61" s="254"/>
      <c r="B61" s="252"/>
      <c r="C61" s="512" t="s">
        <v>668</v>
      </c>
      <c r="D61" s="512"/>
      <c r="E61" s="512"/>
      <c r="F61" s="255" t="s">
        <v>665</v>
      </c>
      <c r="G61" s="255" t="s">
        <v>669</v>
      </c>
      <c r="H61" s="255" t="s">
        <v>681</v>
      </c>
      <c r="I61" s="255" t="s">
        <v>683</v>
      </c>
      <c r="J61" s="256"/>
      <c r="K61" s="255"/>
      <c r="L61" s="256"/>
      <c r="M61" s="255"/>
      <c r="N61" s="257"/>
      <c r="V61" s="244"/>
      <c r="W61" s="250"/>
      <c r="Z61" s="213" t="s">
        <v>668</v>
      </c>
      <c r="AB61" s="250"/>
    </row>
    <row r="62" spans="1:28" s="207" customFormat="1" ht="12" x14ac:dyDescent="0.2">
      <c r="A62" s="254"/>
      <c r="B62" s="252"/>
      <c r="C62" s="515" t="s">
        <v>671</v>
      </c>
      <c r="D62" s="515"/>
      <c r="E62" s="515"/>
      <c r="F62" s="258"/>
      <c r="G62" s="258"/>
      <c r="H62" s="258"/>
      <c r="I62" s="258"/>
      <c r="J62" s="259">
        <v>639.19000000000005</v>
      </c>
      <c r="K62" s="258"/>
      <c r="L62" s="259">
        <v>730.24</v>
      </c>
      <c r="M62" s="258"/>
      <c r="N62" s="260"/>
      <c r="V62" s="244"/>
      <c r="W62" s="250"/>
      <c r="AA62" s="213" t="s">
        <v>671</v>
      </c>
      <c r="AB62" s="250"/>
    </row>
    <row r="63" spans="1:28" s="207" customFormat="1" ht="12" x14ac:dyDescent="0.2">
      <c r="A63" s="254"/>
      <c r="B63" s="252"/>
      <c r="C63" s="512" t="s">
        <v>672</v>
      </c>
      <c r="D63" s="512"/>
      <c r="E63" s="512"/>
      <c r="F63" s="255"/>
      <c r="G63" s="255"/>
      <c r="H63" s="255"/>
      <c r="I63" s="255"/>
      <c r="J63" s="256"/>
      <c r="K63" s="255"/>
      <c r="L63" s="256">
        <v>286.95</v>
      </c>
      <c r="M63" s="255"/>
      <c r="N63" s="257">
        <v>7074</v>
      </c>
      <c r="V63" s="244"/>
      <c r="W63" s="250"/>
      <c r="Z63" s="213" t="s">
        <v>672</v>
      </c>
      <c r="AB63" s="250"/>
    </row>
    <row r="64" spans="1:28" s="207" customFormat="1" ht="22.5" x14ac:dyDescent="0.2">
      <c r="A64" s="254"/>
      <c r="B64" s="252" t="s">
        <v>673</v>
      </c>
      <c r="C64" s="512" t="s">
        <v>674</v>
      </c>
      <c r="D64" s="512"/>
      <c r="E64" s="512"/>
      <c r="F64" s="255" t="s">
        <v>675</v>
      </c>
      <c r="G64" s="255" t="s">
        <v>676</v>
      </c>
      <c r="H64" s="255"/>
      <c r="I64" s="255" t="s">
        <v>676</v>
      </c>
      <c r="J64" s="256"/>
      <c r="K64" s="255"/>
      <c r="L64" s="256">
        <v>278.33999999999997</v>
      </c>
      <c r="M64" s="255"/>
      <c r="N64" s="257">
        <v>6862</v>
      </c>
      <c r="V64" s="244"/>
      <c r="W64" s="250"/>
      <c r="Z64" s="213" t="s">
        <v>674</v>
      </c>
      <c r="AB64" s="250"/>
    </row>
    <row r="65" spans="1:30" s="207" customFormat="1" ht="22.5" x14ac:dyDescent="0.2">
      <c r="A65" s="254"/>
      <c r="B65" s="252" t="s">
        <v>677</v>
      </c>
      <c r="C65" s="512" t="s">
        <v>678</v>
      </c>
      <c r="D65" s="512"/>
      <c r="E65" s="512"/>
      <c r="F65" s="255" t="s">
        <v>675</v>
      </c>
      <c r="G65" s="255" t="s">
        <v>679</v>
      </c>
      <c r="H65" s="255" t="s">
        <v>662</v>
      </c>
      <c r="I65" s="255" t="s">
        <v>662</v>
      </c>
      <c r="J65" s="256"/>
      <c r="K65" s="255"/>
      <c r="L65" s="256"/>
      <c r="M65" s="255"/>
      <c r="N65" s="257"/>
      <c r="V65" s="244"/>
      <c r="W65" s="250"/>
      <c r="Z65" s="213" t="s">
        <v>678</v>
      </c>
      <c r="AB65" s="250"/>
    </row>
    <row r="66" spans="1:30" s="207" customFormat="1" ht="12" x14ac:dyDescent="0.2">
      <c r="A66" s="261"/>
      <c r="B66" s="262"/>
      <c r="C66" s="514" t="s">
        <v>680</v>
      </c>
      <c r="D66" s="514"/>
      <c r="E66" s="514"/>
      <c r="F66" s="247"/>
      <c r="G66" s="247"/>
      <c r="H66" s="247"/>
      <c r="I66" s="247"/>
      <c r="J66" s="248"/>
      <c r="K66" s="247"/>
      <c r="L66" s="248">
        <v>1008.58</v>
      </c>
      <c r="M66" s="258"/>
      <c r="N66" s="249">
        <v>16945</v>
      </c>
      <c r="V66" s="244"/>
      <c r="W66" s="250"/>
      <c r="AB66" s="250" t="s">
        <v>680</v>
      </c>
    </row>
    <row r="67" spans="1:30" s="207" customFormat="1" ht="21.75" x14ac:dyDescent="0.2">
      <c r="A67" s="245" t="s">
        <v>684</v>
      </c>
      <c r="B67" s="246" t="s">
        <v>685</v>
      </c>
      <c r="C67" s="514" t="s">
        <v>686</v>
      </c>
      <c r="D67" s="514"/>
      <c r="E67" s="514"/>
      <c r="F67" s="247" t="s">
        <v>687</v>
      </c>
      <c r="G67" s="247"/>
      <c r="H67" s="247"/>
      <c r="I67" s="247" t="s">
        <v>65</v>
      </c>
      <c r="J67" s="248">
        <v>298945</v>
      </c>
      <c r="K67" s="247"/>
      <c r="L67" s="248">
        <v>52354.64</v>
      </c>
      <c r="M67" s="247" t="s">
        <v>688</v>
      </c>
      <c r="N67" s="249">
        <v>298945</v>
      </c>
      <c r="V67" s="244"/>
      <c r="W67" s="250" t="s">
        <v>686</v>
      </c>
      <c r="AB67" s="250"/>
    </row>
    <row r="68" spans="1:30" s="207" customFormat="1" ht="12" x14ac:dyDescent="0.2">
      <c r="A68" s="261"/>
      <c r="B68" s="262"/>
      <c r="C68" s="263" t="s">
        <v>689</v>
      </c>
      <c r="D68" s="264"/>
      <c r="E68" s="264"/>
      <c r="F68" s="265"/>
      <c r="G68" s="265"/>
      <c r="H68" s="265"/>
      <c r="I68" s="265"/>
      <c r="J68" s="266"/>
      <c r="K68" s="265"/>
      <c r="L68" s="266"/>
      <c r="M68" s="267"/>
      <c r="N68" s="268"/>
      <c r="V68" s="244"/>
      <c r="W68" s="250"/>
      <c r="AB68" s="250"/>
    </row>
    <row r="69" spans="1:30" s="207" customFormat="1" ht="12" x14ac:dyDescent="0.2">
      <c r="A69" s="269"/>
      <c r="B69" s="253"/>
      <c r="C69" s="512" t="s">
        <v>690</v>
      </c>
      <c r="D69" s="512"/>
      <c r="E69" s="512"/>
      <c r="F69" s="512"/>
      <c r="G69" s="512"/>
      <c r="H69" s="512"/>
      <c r="I69" s="512"/>
      <c r="J69" s="512"/>
      <c r="K69" s="512"/>
      <c r="L69" s="512"/>
      <c r="M69" s="512"/>
      <c r="N69" s="516"/>
      <c r="V69" s="244"/>
      <c r="W69" s="250"/>
      <c r="AB69" s="250"/>
      <c r="AC69" s="213" t="s">
        <v>690</v>
      </c>
    </row>
    <row r="70" spans="1:30" s="207" customFormat="1" ht="32.25" x14ac:dyDescent="0.2">
      <c r="A70" s="245" t="s">
        <v>62</v>
      </c>
      <c r="B70" s="246" t="s">
        <v>691</v>
      </c>
      <c r="C70" s="514" t="s">
        <v>692</v>
      </c>
      <c r="D70" s="514"/>
      <c r="E70" s="514"/>
      <c r="F70" s="247" t="s">
        <v>650</v>
      </c>
      <c r="G70" s="247"/>
      <c r="H70" s="247"/>
      <c r="I70" s="247" t="s">
        <v>65</v>
      </c>
      <c r="J70" s="248"/>
      <c r="K70" s="247"/>
      <c r="L70" s="248"/>
      <c r="M70" s="247"/>
      <c r="N70" s="249"/>
      <c r="V70" s="244"/>
      <c r="W70" s="250" t="s">
        <v>692</v>
      </c>
      <c r="AB70" s="250"/>
    </row>
    <row r="71" spans="1:30" s="207" customFormat="1" ht="12" x14ac:dyDescent="0.2">
      <c r="A71" s="254"/>
      <c r="B71" s="252" t="s">
        <v>65</v>
      </c>
      <c r="C71" s="512" t="s">
        <v>655</v>
      </c>
      <c r="D71" s="512"/>
      <c r="E71" s="512"/>
      <c r="F71" s="255"/>
      <c r="G71" s="255"/>
      <c r="H71" s="255"/>
      <c r="I71" s="255"/>
      <c r="J71" s="256">
        <v>139.99</v>
      </c>
      <c r="K71" s="255"/>
      <c r="L71" s="256">
        <v>139.99</v>
      </c>
      <c r="M71" s="255" t="s">
        <v>657</v>
      </c>
      <c r="N71" s="257">
        <v>3451</v>
      </c>
      <c r="V71" s="244"/>
      <c r="W71" s="250"/>
      <c r="Y71" s="213" t="s">
        <v>655</v>
      </c>
      <c r="AB71" s="250"/>
    </row>
    <row r="72" spans="1:30" s="207" customFormat="1" ht="12" x14ac:dyDescent="0.2">
      <c r="A72" s="254"/>
      <c r="B72" s="252"/>
      <c r="C72" s="512" t="s">
        <v>664</v>
      </c>
      <c r="D72" s="512"/>
      <c r="E72" s="512"/>
      <c r="F72" s="255" t="s">
        <v>665</v>
      </c>
      <c r="G72" s="255" t="s">
        <v>693</v>
      </c>
      <c r="H72" s="255"/>
      <c r="I72" s="255" t="s">
        <v>693</v>
      </c>
      <c r="J72" s="256"/>
      <c r="K72" s="255"/>
      <c r="L72" s="256"/>
      <c r="M72" s="255"/>
      <c r="N72" s="257"/>
      <c r="V72" s="244"/>
      <c r="W72" s="250"/>
      <c r="Z72" s="213" t="s">
        <v>664</v>
      </c>
      <c r="AB72" s="250"/>
    </row>
    <row r="73" spans="1:30" s="207" customFormat="1" ht="12" x14ac:dyDescent="0.2">
      <c r="A73" s="254"/>
      <c r="B73" s="252"/>
      <c r="C73" s="515" t="s">
        <v>671</v>
      </c>
      <c r="D73" s="515"/>
      <c r="E73" s="515"/>
      <c r="F73" s="258"/>
      <c r="G73" s="258"/>
      <c r="H73" s="258"/>
      <c r="I73" s="258"/>
      <c r="J73" s="259">
        <v>139.99</v>
      </c>
      <c r="K73" s="258"/>
      <c r="L73" s="259">
        <v>139.99</v>
      </c>
      <c r="M73" s="258"/>
      <c r="N73" s="260"/>
      <c r="V73" s="244"/>
      <c r="W73" s="250"/>
      <c r="AA73" s="213" t="s">
        <v>671</v>
      </c>
      <c r="AB73" s="250"/>
    </row>
    <row r="74" spans="1:30" s="207" customFormat="1" ht="12" x14ac:dyDescent="0.2">
      <c r="A74" s="254"/>
      <c r="B74" s="252"/>
      <c r="C74" s="512" t="s">
        <v>672</v>
      </c>
      <c r="D74" s="512"/>
      <c r="E74" s="512"/>
      <c r="F74" s="255"/>
      <c r="G74" s="255"/>
      <c r="H74" s="255"/>
      <c r="I74" s="255"/>
      <c r="J74" s="256"/>
      <c r="K74" s="255"/>
      <c r="L74" s="256">
        <v>139.99</v>
      </c>
      <c r="M74" s="255"/>
      <c r="N74" s="257">
        <v>3451</v>
      </c>
      <c r="V74" s="244"/>
      <c r="W74" s="250"/>
      <c r="Z74" s="213" t="s">
        <v>672</v>
      </c>
      <c r="AB74" s="250"/>
    </row>
    <row r="75" spans="1:30" s="207" customFormat="1" ht="22.5" x14ac:dyDescent="0.2">
      <c r="A75" s="254"/>
      <c r="B75" s="252" t="s">
        <v>694</v>
      </c>
      <c r="C75" s="512" t="s">
        <v>695</v>
      </c>
      <c r="D75" s="512"/>
      <c r="E75" s="512"/>
      <c r="F75" s="255" t="s">
        <v>675</v>
      </c>
      <c r="G75" s="255" t="s">
        <v>696</v>
      </c>
      <c r="H75" s="255"/>
      <c r="I75" s="255" t="s">
        <v>696</v>
      </c>
      <c r="J75" s="256"/>
      <c r="K75" s="255"/>
      <c r="L75" s="256">
        <v>103.59</v>
      </c>
      <c r="M75" s="255"/>
      <c r="N75" s="257">
        <v>2554</v>
      </c>
      <c r="V75" s="244"/>
      <c r="W75" s="250"/>
      <c r="Z75" s="213" t="s">
        <v>695</v>
      </c>
      <c r="AB75" s="250"/>
    </row>
    <row r="76" spans="1:30" s="207" customFormat="1" ht="22.5" x14ac:dyDescent="0.2">
      <c r="A76" s="254"/>
      <c r="B76" s="252" t="s">
        <v>697</v>
      </c>
      <c r="C76" s="512" t="s">
        <v>698</v>
      </c>
      <c r="D76" s="512"/>
      <c r="E76" s="512"/>
      <c r="F76" s="255" t="s">
        <v>675</v>
      </c>
      <c r="G76" s="255" t="s">
        <v>699</v>
      </c>
      <c r="H76" s="255" t="s">
        <v>662</v>
      </c>
      <c r="I76" s="255" t="s">
        <v>662</v>
      </c>
      <c r="J76" s="256"/>
      <c r="K76" s="255"/>
      <c r="L76" s="256"/>
      <c r="M76" s="255"/>
      <c r="N76" s="257"/>
      <c r="V76" s="244"/>
      <c r="W76" s="250"/>
      <c r="Z76" s="213" t="s">
        <v>698</v>
      </c>
      <c r="AB76" s="250"/>
    </row>
    <row r="77" spans="1:30" s="207" customFormat="1" ht="12" x14ac:dyDescent="0.2">
      <c r="A77" s="261"/>
      <c r="B77" s="262"/>
      <c r="C77" s="514" t="s">
        <v>680</v>
      </c>
      <c r="D77" s="514"/>
      <c r="E77" s="514"/>
      <c r="F77" s="247"/>
      <c r="G77" s="247"/>
      <c r="H77" s="247"/>
      <c r="I77" s="247"/>
      <c r="J77" s="248"/>
      <c r="K77" s="247"/>
      <c r="L77" s="248">
        <v>243.58</v>
      </c>
      <c r="M77" s="258"/>
      <c r="N77" s="249">
        <v>6005</v>
      </c>
      <c r="V77" s="244"/>
      <c r="W77" s="250"/>
      <c r="AB77" s="250" t="s">
        <v>680</v>
      </c>
    </row>
    <row r="78" spans="1:30" s="207" customFormat="1" ht="32.25" x14ac:dyDescent="0.2">
      <c r="A78" s="245" t="s">
        <v>60</v>
      </c>
      <c r="B78" s="246" t="s">
        <v>700</v>
      </c>
      <c r="C78" s="514" t="s">
        <v>701</v>
      </c>
      <c r="D78" s="514"/>
      <c r="E78" s="514"/>
      <c r="F78" s="247" t="s">
        <v>702</v>
      </c>
      <c r="G78" s="247"/>
      <c r="H78" s="247"/>
      <c r="I78" s="247" t="s">
        <v>703</v>
      </c>
      <c r="J78" s="248">
        <v>22.33</v>
      </c>
      <c r="K78" s="247"/>
      <c r="L78" s="248">
        <v>44.21</v>
      </c>
      <c r="M78" s="247" t="s">
        <v>663</v>
      </c>
      <c r="N78" s="249">
        <v>309</v>
      </c>
      <c r="V78" s="244"/>
      <c r="W78" s="250" t="s">
        <v>701</v>
      </c>
      <c r="AB78" s="250"/>
    </row>
    <row r="79" spans="1:30" s="207" customFormat="1" ht="12" x14ac:dyDescent="0.2">
      <c r="A79" s="261"/>
      <c r="B79" s="262"/>
      <c r="C79" s="263" t="s">
        <v>704</v>
      </c>
      <c r="D79" s="264"/>
      <c r="E79" s="264"/>
      <c r="F79" s="265"/>
      <c r="G79" s="265"/>
      <c r="H79" s="265"/>
      <c r="I79" s="265"/>
      <c r="J79" s="266"/>
      <c r="K79" s="265"/>
      <c r="L79" s="266"/>
      <c r="M79" s="267"/>
      <c r="N79" s="268"/>
      <c r="V79" s="244"/>
      <c r="W79" s="250"/>
      <c r="AB79" s="250"/>
    </row>
    <row r="80" spans="1:30" s="207" customFormat="1" ht="12" x14ac:dyDescent="0.2">
      <c r="A80" s="269"/>
      <c r="B80" s="253"/>
      <c r="C80" s="512" t="s">
        <v>705</v>
      </c>
      <c r="D80" s="512"/>
      <c r="E80" s="512"/>
      <c r="F80" s="512"/>
      <c r="G80" s="512"/>
      <c r="H80" s="512"/>
      <c r="I80" s="512"/>
      <c r="J80" s="512"/>
      <c r="K80" s="512"/>
      <c r="L80" s="512"/>
      <c r="M80" s="512"/>
      <c r="N80" s="516"/>
      <c r="V80" s="244"/>
      <c r="W80" s="250"/>
      <c r="AB80" s="250"/>
      <c r="AD80" s="213" t="s">
        <v>705</v>
      </c>
    </row>
    <row r="81" spans="1:30" s="207" customFormat="1" ht="32.25" x14ac:dyDescent="0.2">
      <c r="A81" s="245" t="s">
        <v>59</v>
      </c>
      <c r="B81" s="246" t="s">
        <v>706</v>
      </c>
      <c r="C81" s="514" t="s">
        <v>707</v>
      </c>
      <c r="D81" s="514"/>
      <c r="E81" s="514"/>
      <c r="F81" s="247" t="s">
        <v>702</v>
      </c>
      <c r="G81" s="247"/>
      <c r="H81" s="247"/>
      <c r="I81" s="247" t="s">
        <v>703</v>
      </c>
      <c r="J81" s="248">
        <v>22.33</v>
      </c>
      <c r="K81" s="247"/>
      <c r="L81" s="248">
        <v>44.21</v>
      </c>
      <c r="M81" s="247" t="s">
        <v>663</v>
      </c>
      <c r="N81" s="249">
        <v>309</v>
      </c>
      <c r="V81" s="244"/>
      <c r="W81" s="250" t="s">
        <v>707</v>
      </c>
      <c r="AB81" s="250"/>
    </row>
    <row r="82" spans="1:30" s="207" customFormat="1" ht="12" x14ac:dyDescent="0.2">
      <c r="A82" s="261"/>
      <c r="B82" s="262"/>
      <c r="C82" s="263" t="s">
        <v>704</v>
      </c>
      <c r="D82" s="264"/>
      <c r="E82" s="264"/>
      <c r="F82" s="265"/>
      <c r="G82" s="265"/>
      <c r="H82" s="265"/>
      <c r="I82" s="265"/>
      <c r="J82" s="266"/>
      <c r="K82" s="265"/>
      <c r="L82" s="266"/>
      <c r="M82" s="267"/>
      <c r="N82" s="268"/>
      <c r="V82" s="244"/>
      <c r="W82" s="250"/>
      <c r="AB82" s="250"/>
    </row>
    <row r="83" spans="1:30" s="207" customFormat="1" ht="12" x14ac:dyDescent="0.2">
      <c r="A83" s="269"/>
      <c r="B83" s="253"/>
      <c r="C83" s="512" t="s">
        <v>705</v>
      </c>
      <c r="D83" s="512"/>
      <c r="E83" s="512"/>
      <c r="F83" s="512"/>
      <c r="G83" s="512"/>
      <c r="H83" s="512"/>
      <c r="I83" s="512"/>
      <c r="J83" s="512"/>
      <c r="K83" s="512"/>
      <c r="L83" s="512"/>
      <c r="M83" s="512"/>
      <c r="N83" s="516"/>
      <c r="V83" s="244"/>
      <c r="W83" s="250"/>
      <c r="AB83" s="250"/>
      <c r="AD83" s="213" t="s">
        <v>705</v>
      </c>
    </row>
    <row r="84" spans="1:30" s="207" customFormat="1" ht="42.75" x14ac:dyDescent="0.2">
      <c r="A84" s="245" t="s">
        <v>57</v>
      </c>
      <c r="B84" s="246" t="s">
        <v>708</v>
      </c>
      <c r="C84" s="514" t="s">
        <v>709</v>
      </c>
      <c r="D84" s="514"/>
      <c r="E84" s="514"/>
      <c r="F84" s="247" t="s">
        <v>702</v>
      </c>
      <c r="G84" s="247"/>
      <c r="H84" s="247"/>
      <c r="I84" s="247" t="s">
        <v>703</v>
      </c>
      <c r="J84" s="248">
        <v>74.400000000000006</v>
      </c>
      <c r="K84" s="247"/>
      <c r="L84" s="248">
        <v>147.31</v>
      </c>
      <c r="M84" s="247" t="s">
        <v>659</v>
      </c>
      <c r="N84" s="249">
        <v>1329</v>
      </c>
      <c r="V84" s="244"/>
      <c r="W84" s="250" t="s">
        <v>709</v>
      </c>
      <c r="AB84" s="250"/>
    </row>
    <row r="85" spans="1:30" s="207" customFormat="1" ht="12" x14ac:dyDescent="0.2">
      <c r="A85" s="269"/>
      <c r="B85" s="253"/>
      <c r="C85" s="512" t="s">
        <v>705</v>
      </c>
      <c r="D85" s="512"/>
      <c r="E85" s="512"/>
      <c r="F85" s="512"/>
      <c r="G85" s="512"/>
      <c r="H85" s="512"/>
      <c r="I85" s="512"/>
      <c r="J85" s="512"/>
      <c r="K85" s="512"/>
      <c r="L85" s="512"/>
      <c r="M85" s="512"/>
      <c r="N85" s="516"/>
      <c r="V85" s="244"/>
      <c r="W85" s="250"/>
      <c r="AB85" s="250"/>
      <c r="AD85" s="213" t="s">
        <v>705</v>
      </c>
    </row>
    <row r="86" spans="1:30" s="207" customFormat="1" ht="32.25" x14ac:dyDescent="0.2">
      <c r="A86" s="245" t="s">
        <v>55</v>
      </c>
      <c r="B86" s="246" t="s">
        <v>691</v>
      </c>
      <c r="C86" s="514" t="s">
        <v>692</v>
      </c>
      <c r="D86" s="514"/>
      <c r="E86" s="514"/>
      <c r="F86" s="247" t="s">
        <v>650</v>
      </c>
      <c r="G86" s="247"/>
      <c r="H86" s="247"/>
      <c r="I86" s="247" t="s">
        <v>65</v>
      </c>
      <c r="J86" s="248"/>
      <c r="K86" s="247"/>
      <c r="L86" s="248"/>
      <c r="M86" s="247"/>
      <c r="N86" s="249"/>
      <c r="V86" s="244"/>
      <c r="W86" s="250" t="s">
        <v>692</v>
      </c>
      <c r="AB86" s="250"/>
    </row>
    <row r="87" spans="1:30" s="207" customFormat="1" ht="12" x14ac:dyDescent="0.2">
      <c r="A87" s="254"/>
      <c r="B87" s="252" t="s">
        <v>65</v>
      </c>
      <c r="C87" s="512" t="s">
        <v>655</v>
      </c>
      <c r="D87" s="512"/>
      <c r="E87" s="512"/>
      <c r="F87" s="255"/>
      <c r="G87" s="255"/>
      <c r="H87" s="255"/>
      <c r="I87" s="255"/>
      <c r="J87" s="256">
        <v>139.99</v>
      </c>
      <c r="K87" s="255"/>
      <c r="L87" s="256">
        <v>139.99</v>
      </c>
      <c r="M87" s="255" t="s">
        <v>657</v>
      </c>
      <c r="N87" s="257">
        <v>3451</v>
      </c>
      <c r="V87" s="244"/>
      <c r="W87" s="250"/>
      <c r="Y87" s="213" t="s">
        <v>655</v>
      </c>
      <c r="AB87" s="250"/>
    </row>
    <row r="88" spans="1:30" s="207" customFormat="1" ht="12" x14ac:dyDescent="0.2">
      <c r="A88" s="254"/>
      <c r="B88" s="252"/>
      <c r="C88" s="512" t="s">
        <v>664</v>
      </c>
      <c r="D88" s="512"/>
      <c r="E88" s="512"/>
      <c r="F88" s="255" t="s">
        <v>665</v>
      </c>
      <c r="G88" s="255" t="s">
        <v>693</v>
      </c>
      <c r="H88" s="255"/>
      <c r="I88" s="255" t="s">
        <v>693</v>
      </c>
      <c r="J88" s="256"/>
      <c r="K88" s="255"/>
      <c r="L88" s="256"/>
      <c r="M88" s="255"/>
      <c r="N88" s="257"/>
      <c r="V88" s="244"/>
      <c r="W88" s="250"/>
      <c r="Z88" s="213" t="s">
        <v>664</v>
      </c>
      <c r="AB88" s="250"/>
    </row>
    <row r="89" spans="1:30" s="207" customFormat="1" ht="12" x14ac:dyDescent="0.2">
      <c r="A89" s="254"/>
      <c r="B89" s="252"/>
      <c r="C89" s="515" t="s">
        <v>671</v>
      </c>
      <c r="D89" s="515"/>
      <c r="E89" s="515"/>
      <c r="F89" s="258"/>
      <c r="G89" s="258"/>
      <c r="H89" s="258"/>
      <c r="I89" s="258"/>
      <c r="J89" s="259">
        <v>139.99</v>
      </c>
      <c r="K89" s="258"/>
      <c r="L89" s="259">
        <v>139.99</v>
      </c>
      <c r="M89" s="258"/>
      <c r="N89" s="260"/>
      <c r="V89" s="244"/>
      <c r="W89" s="250"/>
      <c r="AA89" s="213" t="s">
        <v>671</v>
      </c>
      <c r="AB89" s="250"/>
    </row>
    <row r="90" spans="1:30" s="207" customFormat="1" ht="12" x14ac:dyDescent="0.2">
      <c r="A90" s="254"/>
      <c r="B90" s="252"/>
      <c r="C90" s="512" t="s">
        <v>672</v>
      </c>
      <c r="D90" s="512"/>
      <c r="E90" s="512"/>
      <c r="F90" s="255"/>
      <c r="G90" s="255"/>
      <c r="H90" s="255"/>
      <c r="I90" s="255"/>
      <c r="J90" s="256"/>
      <c r="K90" s="255"/>
      <c r="L90" s="256">
        <v>139.99</v>
      </c>
      <c r="M90" s="255"/>
      <c r="N90" s="257">
        <v>3451</v>
      </c>
      <c r="V90" s="244"/>
      <c r="W90" s="250"/>
      <c r="Z90" s="213" t="s">
        <v>672</v>
      </c>
      <c r="AB90" s="250"/>
    </row>
    <row r="91" spans="1:30" s="207" customFormat="1" ht="22.5" x14ac:dyDescent="0.2">
      <c r="A91" s="254"/>
      <c r="B91" s="252" t="s">
        <v>694</v>
      </c>
      <c r="C91" s="512" t="s">
        <v>695</v>
      </c>
      <c r="D91" s="512"/>
      <c r="E91" s="512"/>
      <c r="F91" s="255" t="s">
        <v>675</v>
      </c>
      <c r="G91" s="255" t="s">
        <v>696</v>
      </c>
      <c r="H91" s="255"/>
      <c r="I91" s="255" t="s">
        <v>696</v>
      </c>
      <c r="J91" s="256"/>
      <c r="K91" s="255"/>
      <c r="L91" s="256">
        <v>103.59</v>
      </c>
      <c r="M91" s="255"/>
      <c r="N91" s="257">
        <v>2554</v>
      </c>
      <c r="V91" s="244"/>
      <c r="W91" s="250"/>
      <c r="Z91" s="213" t="s">
        <v>695</v>
      </c>
      <c r="AB91" s="250"/>
    </row>
    <row r="92" spans="1:30" s="207" customFormat="1" ht="22.5" x14ac:dyDescent="0.2">
      <c r="A92" s="254"/>
      <c r="B92" s="252" t="s">
        <v>697</v>
      </c>
      <c r="C92" s="512" t="s">
        <v>698</v>
      </c>
      <c r="D92" s="512"/>
      <c r="E92" s="512"/>
      <c r="F92" s="255" t="s">
        <v>675</v>
      </c>
      <c r="G92" s="255" t="s">
        <v>699</v>
      </c>
      <c r="H92" s="255" t="s">
        <v>662</v>
      </c>
      <c r="I92" s="255" t="s">
        <v>662</v>
      </c>
      <c r="J92" s="256"/>
      <c r="K92" s="255"/>
      <c r="L92" s="256"/>
      <c r="M92" s="255"/>
      <c r="N92" s="257"/>
      <c r="V92" s="244"/>
      <c r="W92" s="250"/>
      <c r="Z92" s="213" t="s">
        <v>698</v>
      </c>
      <c r="AB92" s="250"/>
    </row>
    <row r="93" spans="1:30" s="207" customFormat="1" ht="12" x14ac:dyDescent="0.2">
      <c r="A93" s="261"/>
      <c r="B93" s="262"/>
      <c r="C93" s="514" t="s">
        <v>680</v>
      </c>
      <c r="D93" s="514"/>
      <c r="E93" s="514"/>
      <c r="F93" s="247"/>
      <c r="G93" s="247"/>
      <c r="H93" s="247"/>
      <c r="I93" s="247"/>
      <c r="J93" s="248"/>
      <c r="K93" s="247"/>
      <c r="L93" s="248">
        <v>243.58</v>
      </c>
      <c r="M93" s="258"/>
      <c r="N93" s="249">
        <v>6005</v>
      </c>
      <c r="V93" s="244"/>
      <c r="W93" s="250"/>
      <c r="AB93" s="250" t="s">
        <v>680</v>
      </c>
    </row>
    <row r="94" spans="1:30" s="207" customFormat="1" ht="21.75" x14ac:dyDescent="0.2">
      <c r="A94" s="245" t="s">
        <v>73</v>
      </c>
      <c r="B94" s="246" t="s">
        <v>710</v>
      </c>
      <c r="C94" s="514" t="s">
        <v>711</v>
      </c>
      <c r="D94" s="514"/>
      <c r="E94" s="514"/>
      <c r="F94" s="247" t="s">
        <v>712</v>
      </c>
      <c r="G94" s="247"/>
      <c r="H94" s="247"/>
      <c r="I94" s="247" t="s">
        <v>55</v>
      </c>
      <c r="J94" s="248">
        <v>160.41</v>
      </c>
      <c r="K94" s="247"/>
      <c r="L94" s="248">
        <v>1351.95</v>
      </c>
      <c r="M94" s="247"/>
      <c r="N94" s="249">
        <v>13268</v>
      </c>
      <c r="V94" s="244"/>
      <c r="W94" s="250" t="s">
        <v>711</v>
      </c>
      <c r="AB94" s="250"/>
    </row>
    <row r="95" spans="1:30" s="207" customFormat="1" ht="12" x14ac:dyDescent="0.2">
      <c r="A95" s="254"/>
      <c r="B95" s="252" t="s">
        <v>64</v>
      </c>
      <c r="C95" s="512" t="s">
        <v>658</v>
      </c>
      <c r="D95" s="512"/>
      <c r="E95" s="512"/>
      <c r="F95" s="255"/>
      <c r="G95" s="255"/>
      <c r="H95" s="255"/>
      <c r="I95" s="255"/>
      <c r="J95" s="256">
        <v>160.41</v>
      </c>
      <c r="K95" s="255"/>
      <c r="L95" s="256">
        <v>1283.28</v>
      </c>
      <c r="M95" s="255" t="s">
        <v>659</v>
      </c>
      <c r="N95" s="257">
        <v>11575</v>
      </c>
      <c r="V95" s="244"/>
      <c r="W95" s="250"/>
      <c r="Y95" s="213" t="s">
        <v>658</v>
      </c>
      <c r="AB95" s="250"/>
    </row>
    <row r="96" spans="1:30" s="207" customFormat="1" ht="12" x14ac:dyDescent="0.2">
      <c r="A96" s="254"/>
      <c r="B96" s="252" t="s">
        <v>63</v>
      </c>
      <c r="C96" s="512" t="s">
        <v>660</v>
      </c>
      <c r="D96" s="512"/>
      <c r="E96" s="512"/>
      <c r="F96" s="255"/>
      <c r="G96" s="255"/>
      <c r="H96" s="255"/>
      <c r="I96" s="255"/>
      <c r="J96" s="256">
        <v>11.6</v>
      </c>
      <c r="K96" s="255"/>
      <c r="L96" s="256">
        <v>92.8</v>
      </c>
      <c r="M96" s="255" t="s">
        <v>657</v>
      </c>
      <c r="N96" s="257">
        <v>2288</v>
      </c>
      <c r="V96" s="244"/>
      <c r="W96" s="250"/>
      <c r="Y96" s="213" t="s">
        <v>660</v>
      </c>
      <c r="AB96" s="250"/>
    </row>
    <row r="97" spans="1:32" s="207" customFormat="1" ht="12" x14ac:dyDescent="0.2">
      <c r="A97" s="254"/>
      <c r="B97" s="252"/>
      <c r="C97" s="515" t="s">
        <v>671</v>
      </c>
      <c r="D97" s="515"/>
      <c r="E97" s="515"/>
      <c r="F97" s="258"/>
      <c r="G97" s="258"/>
      <c r="H97" s="258"/>
      <c r="I97" s="258"/>
      <c r="J97" s="259">
        <v>160.41</v>
      </c>
      <c r="K97" s="258"/>
      <c r="L97" s="259">
        <v>1283.28</v>
      </c>
      <c r="M97" s="258"/>
      <c r="N97" s="260"/>
      <c r="V97" s="244"/>
      <c r="W97" s="250"/>
      <c r="AA97" s="213" t="s">
        <v>671</v>
      </c>
      <c r="AB97" s="250"/>
    </row>
    <row r="98" spans="1:32" s="207" customFormat="1" ht="12" x14ac:dyDescent="0.2">
      <c r="A98" s="254"/>
      <c r="B98" s="252"/>
      <c r="C98" s="512" t="s">
        <v>672</v>
      </c>
      <c r="D98" s="512"/>
      <c r="E98" s="512"/>
      <c r="F98" s="255"/>
      <c r="G98" s="255"/>
      <c r="H98" s="255"/>
      <c r="I98" s="255"/>
      <c r="J98" s="256"/>
      <c r="K98" s="255"/>
      <c r="L98" s="256">
        <v>92.8</v>
      </c>
      <c r="M98" s="255"/>
      <c r="N98" s="257">
        <v>2288</v>
      </c>
      <c r="V98" s="244"/>
      <c r="W98" s="250"/>
      <c r="Z98" s="213" t="s">
        <v>672</v>
      </c>
      <c r="AB98" s="250"/>
    </row>
    <row r="99" spans="1:32" s="207" customFormat="1" ht="22.5" x14ac:dyDescent="0.2">
      <c r="A99" s="254"/>
      <c r="B99" s="252" t="s">
        <v>694</v>
      </c>
      <c r="C99" s="512" t="s">
        <v>695</v>
      </c>
      <c r="D99" s="512"/>
      <c r="E99" s="512"/>
      <c r="F99" s="255" t="s">
        <v>675</v>
      </c>
      <c r="G99" s="255" t="s">
        <v>696</v>
      </c>
      <c r="H99" s="255"/>
      <c r="I99" s="255" t="s">
        <v>696</v>
      </c>
      <c r="J99" s="256"/>
      <c r="K99" s="255"/>
      <c r="L99" s="256">
        <v>68.67</v>
      </c>
      <c r="M99" s="255"/>
      <c r="N99" s="257">
        <v>1693</v>
      </c>
      <c r="V99" s="244"/>
      <c r="W99" s="250"/>
      <c r="Z99" s="213" t="s">
        <v>695</v>
      </c>
      <c r="AB99" s="250"/>
    </row>
    <row r="100" spans="1:32" s="207" customFormat="1" ht="22.5" x14ac:dyDescent="0.2">
      <c r="A100" s="254"/>
      <c r="B100" s="252" t="s">
        <v>697</v>
      </c>
      <c r="C100" s="512" t="s">
        <v>698</v>
      </c>
      <c r="D100" s="512"/>
      <c r="E100" s="512"/>
      <c r="F100" s="255" t="s">
        <v>675</v>
      </c>
      <c r="G100" s="255" t="s">
        <v>699</v>
      </c>
      <c r="H100" s="255" t="s">
        <v>662</v>
      </c>
      <c r="I100" s="255" t="s">
        <v>662</v>
      </c>
      <c r="J100" s="256"/>
      <c r="K100" s="255"/>
      <c r="L100" s="256"/>
      <c r="M100" s="255"/>
      <c r="N100" s="257"/>
      <c r="V100" s="244"/>
      <c r="W100" s="250"/>
      <c r="Z100" s="213" t="s">
        <v>698</v>
      </c>
      <c r="AB100" s="250"/>
    </row>
    <row r="101" spans="1:32" s="207" customFormat="1" ht="12" x14ac:dyDescent="0.2">
      <c r="A101" s="261"/>
      <c r="B101" s="262"/>
      <c r="C101" s="514" t="s">
        <v>680</v>
      </c>
      <c r="D101" s="514"/>
      <c r="E101" s="514"/>
      <c r="F101" s="247"/>
      <c r="G101" s="247"/>
      <c r="H101" s="247"/>
      <c r="I101" s="247"/>
      <c r="J101" s="248"/>
      <c r="K101" s="247"/>
      <c r="L101" s="248">
        <v>1351.95</v>
      </c>
      <c r="M101" s="258"/>
      <c r="N101" s="249">
        <v>13268</v>
      </c>
      <c r="V101" s="244"/>
      <c r="W101" s="250"/>
      <c r="AB101" s="250" t="s">
        <v>680</v>
      </c>
    </row>
    <row r="102" spans="1:32" s="207" customFormat="1" ht="1.5" customHeight="1" x14ac:dyDescent="0.2">
      <c r="A102" s="265"/>
      <c r="B102" s="262"/>
      <c r="C102" s="262"/>
      <c r="D102" s="262"/>
      <c r="E102" s="262"/>
      <c r="F102" s="265"/>
      <c r="G102" s="265"/>
      <c r="H102" s="265"/>
      <c r="I102" s="265"/>
      <c r="J102" s="270"/>
      <c r="K102" s="265"/>
      <c r="L102" s="270"/>
      <c r="M102" s="255"/>
      <c r="N102" s="270"/>
      <c r="V102" s="244"/>
      <c r="W102" s="250"/>
      <c r="AB102" s="250"/>
    </row>
    <row r="103" spans="1:32" s="207" customFormat="1" ht="2.25" customHeight="1" x14ac:dyDescent="0.2">
      <c r="B103" s="271"/>
      <c r="C103" s="271"/>
      <c r="D103" s="271"/>
      <c r="E103" s="271"/>
      <c r="F103" s="271"/>
      <c r="G103" s="271"/>
      <c r="H103" s="271"/>
      <c r="I103" s="271"/>
      <c r="J103" s="271"/>
      <c r="K103" s="271"/>
      <c r="L103" s="272"/>
      <c r="M103" s="273"/>
      <c r="N103" s="274"/>
    </row>
    <row r="104" spans="1:32" s="207" customFormat="1" x14ac:dyDescent="0.2">
      <c r="A104" s="275"/>
      <c r="B104" s="276"/>
      <c r="C104" s="514" t="s">
        <v>713</v>
      </c>
      <c r="D104" s="514"/>
      <c r="E104" s="514"/>
      <c r="F104" s="514"/>
      <c r="G104" s="514"/>
      <c r="H104" s="514"/>
      <c r="I104" s="514"/>
      <c r="J104" s="514"/>
      <c r="K104" s="514"/>
      <c r="L104" s="277"/>
      <c r="M104" s="278"/>
      <c r="N104" s="279"/>
      <c r="AE104" s="250" t="s">
        <v>713</v>
      </c>
    </row>
    <row r="105" spans="1:32" s="207" customFormat="1" x14ac:dyDescent="0.2">
      <c r="A105" s="280"/>
      <c r="B105" s="252"/>
      <c r="C105" s="512" t="s">
        <v>714</v>
      </c>
      <c r="D105" s="512"/>
      <c r="E105" s="512"/>
      <c r="F105" s="512"/>
      <c r="G105" s="512"/>
      <c r="H105" s="512"/>
      <c r="I105" s="512"/>
      <c r="J105" s="512"/>
      <c r="K105" s="512"/>
      <c r="L105" s="281">
        <v>2738.64</v>
      </c>
      <c r="M105" s="282"/>
      <c r="N105" s="283">
        <v>33464</v>
      </c>
      <c r="AE105" s="250"/>
      <c r="AF105" s="213" t="s">
        <v>714</v>
      </c>
    </row>
    <row r="106" spans="1:32" s="207" customFormat="1" x14ac:dyDescent="0.2">
      <c r="A106" s="280"/>
      <c r="B106" s="252"/>
      <c r="C106" s="512" t="s">
        <v>715</v>
      </c>
      <c r="D106" s="512"/>
      <c r="E106" s="512"/>
      <c r="F106" s="512"/>
      <c r="G106" s="512"/>
      <c r="H106" s="512"/>
      <c r="I106" s="512"/>
      <c r="J106" s="512"/>
      <c r="K106" s="512"/>
      <c r="L106" s="281"/>
      <c r="M106" s="282"/>
      <c r="N106" s="283"/>
      <c r="AE106" s="250"/>
      <c r="AF106" s="213" t="s">
        <v>715</v>
      </c>
    </row>
    <row r="107" spans="1:32" s="207" customFormat="1" x14ac:dyDescent="0.2">
      <c r="A107" s="280"/>
      <c r="B107" s="252"/>
      <c r="C107" s="512" t="s">
        <v>716</v>
      </c>
      <c r="D107" s="512"/>
      <c r="E107" s="512"/>
      <c r="F107" s="512"/>
      <c r="G107" s="512"/>
      <c r="H107" s="512"/>
      <c r="I107" s="512"/>
      <c r="J107" s="512"/>
      <c r="K107" s="512"/>
      <c r="L107" s="281">
        <v>576.25</v>
      </c>
      <c r="M107" s="282"/>
      <c r="N107" s="283">
        <v>14205</v>
      </c>
      <c r="AE107" s="250"/>
      <c r="AF107" s="213" t="s">
        <v>716</v>
      </c>
    </row>
    <row r="108" spans="1:32" s="207" customFormat="1" x14ac:dyDescent="0.2">
      <c r="A108" s="280"/>
      <c r="B108" s="252"/>
      <c r="C108" s="512" t="s">
        <v>717</v>
      </c>
      <c r="D108" s="512"/>
      <c r="E108" s="512"/>
      <c r="F108" s="512"/>
      <c r="G108" s="512"/>
      <c r="H108" s="512"/>
      <c r="I108" s="512"/>
      <c r="J108" s="512"/>
      <c r="K108" s="512"/>
      <c r="L108" s="281">
        <v>2041.75</v>
      </c>
      <c r="M108" s="282"/>
      <c r="N108" s="283">
        <v>18416</v>
      </c>
      <c r="AE108" s="250"/>
      <c r="AF108" s="213" t="s">
        <v>717</v>
      </c>
    </row>
    <row r="109" spans="1:32" s="207" customFormat="1" x14ac:dyDescent="0.2">
      <c r="A109" s="280"/>
      <c r="B109" s="252"/>
      <c r="C109" s="512" t="s">
        <v>718</v>
      </c>
      <c r="D109" s="512"/>
      <c r="E109" s="512"/>
      <c r="F109" s="512"/>
      <c r="G109" s="512"/>
      <c r="H109" s="512"/>
      <c r="I109" s="512"/>
      <c r="J109" s="512"/>
      <c r="K109" s="512"/>
      <c r="L109" s="281">
        <v>169.57</v>
      </c>
      <c r="M109" s="282"/>
      <c r="N109" s="283">
        <v>4181</v>
      </c>
      <c r="AE109" s="250"/>
      <c r="AF109" s="213" t="s">
        <v>718</v>
      </c>
    </row>
    <row r="110" spans="1:32" s="207" customFormat="1" x14ac:dyDescent="0.2">
      <c r="A110" s="280"/>
      <c r="B110" s="252"/>
      <c r="C110" s="512" t="s">
        <v>719</v>
      </c>
      <c r="D110" s="512"/>
      <c r="E110" s="512"/>
      <c r="F110" s="512"/>
      <c r="G110" s="512"/>
      <c r="H110" s="512"/>
      <c r="I110" s="512"/>
      <c r="J110" s="512"/>
      <c r="K110" s="512"/>
      <c r="L110" s="281">
        <v>120.64</v>
      </c>
      <c r="M110" s="282"/>
      <c r="N110" s="283">
        <v>843</v>
      </c>
      <c r="AE110" s="250"/>
      <c r="AF110" s="213" t="s">
        <v>719</v>
      </c>
    </row>
    <row r="111" spans="1:32" s="207" customFormat="1" x14ac:dyDescent="0.2">
      <c r="A111" s="280"/>
      <c r="B111" s="252"/>
      <c r="C111" s="512" t="s">
        <v>720</v>
      </c>
      <c r="D111" s="512"/>
      <c r="E111" s="512"/>
      <c r="F111" s="512"/>
      <c r="G111" s="512"/>
      <c r="H111" s="512"/>
      <c r="I111" s="512"/>
      <c r="J111" s="512"/>
      <c r="K111" s="512"/>
      <c r="L111" s="281">
        <v>235.73</v>
      </c>
      <c r="M111" s="282"/>
      <c r="N111" s="283">
        <v>1947</v>
      </c>
      <c r="AE111" s="250"/>
      <c r="AF111" s="213" t="s">
        <v>720</v>
      </c>
    </row>
    <row r="112" spans="1:32" s="207" customFormat="1" x14ac:dyDescent="0.2">
      <c r="A112" s="280"/>
      <c r="B112" s="252"/>
      <c r="C112" s="512" t="s">
        <v>721</v>
      </c>
      <c r="D112" s="512"/>
      <c r="E112" s="512"/>
      <c r="F112" s="512"/>
      <c r="G112" s="512"/>
      <c r="H112" s="512"/>
      <c r="I112" s="512"/>
      <c r="J112" s="512"/>
      <c r="K112" s="512"/>
      <c r="L112" s="281">
        <v>88.42</v>
      </c>
      <c r="M112" s="282"/>
      <c r="N112" s="283">
        <v>618</v>
      </c>
      <c r="AE112" s="250"/>
      <c r="AF112" s="213" t="s">
        <v>721</v>
      </c>
    </row>
    <row r="113" spans="1:32" s="207" customFormat="1" x14ac:dyDescent="0.2">
      <c r="A113" s="280"/>
      <c r="B113" s="252"/>
      <c r="C113" s="512" t="s">
        <v>722</v>
      </c>
      <c r="D113" s="512"/>
      <c r="E113" s="512"/>
      <c r="F113" s="512"/>
      <c r="G113" s="512"/>
      <c r="H113" s="512"/>
      <c r="I113" s="512"/>
      <c r="J113" s="512"/>
      <c r="K113" s="512"/>
      <c r="L113" s="281"/>
      <c r="M113" s="282"/>
      <c r="N113" s="283"/>
      <c r="AE113" s="250"/>
      <c r="AF113" s="213" t="s">
        <v>722</v>
      </c>
    </row>
    <row r="114" spans="1:32" s="207" customFormat="1" x14ac:dyDescent="0.2">
      <c r="A114" s="280"/>
      <c r="B114" s="252"/>
      <c r="C114" s="512" t="s">
        <v>723</v>
      </c>
      <c r="D114" s="512"/>
      <c r="E114" s="512"/>
      <c r="F114" s="512"/>
      <c r="G114" s="512"/>
      <c r="H114" s="512"/>
      <c r="I114" s="512"/>
      <c r="J114" s="512"/>
      <c r="K114" s="512"/>
      <c r="L114" s="281">
        <v>88.42</v>
      </c>
      <c r="M114" s="282"/>
      <c r="N114" s="283">
        <v>618</v>
      </c>
      <c r="AE114" s="250"/>
      <c r="AF114" s="213" t="s">
        <v>723</v>
      </c>
    </row>
    <row r="115" spans="1:32" s="207" customFormat="1" x14ac:dyDescent="0.2">
      <c r="A115" s="280"/>
      <c r="B115" s="252"/>
      <c r="C115" s="512" t="s">
        <v>724</v>
      </c>
      <c r="D115" s="512"/>
      <c r="E115" s="512"/>
      <c r="F115" s="512"/>
      <c r="G115" s="512"/>
      <c r="H115" s="512"/>
      <c r="I115" s="512"/>
      <c r="J115" s="512"/>
      <c r="K115" s="512"/>
      <c r="L115" s="281">
        <v>147.31</v>
      </c>
      <c r="M115" s="282"/>
      <c r="N115" s="283">
        <v>1329</v>
      </c>
      <c r="AE115" s="250"/>
      <c r="AF115" s="213" t="s">
        <v>724</v>
      </c>
    </row>
    <row r="116" spans="1:32" s="207" customFormat="1" x14ac:dyDescent="0.2">
      <c r="A116" s="280"/>
      <c r="B116" s="252"/>
      <c r="C116" s="512" t="s">
        <v>725</v>
      </c>
      <c r="D116" s="512"/>
      <c r="E116" s="512"/>
      <c r="F116" s="512"/>
      <c r="G116" s="512"/>
      <c r="H116" s="512"/>
      <c r="I116" s="512"/>
      <c r="J116" s="512"/>
      <c r="K116" s="512"/>
      <c r="L116" s="281">
        <v>1301.5</v>
      </c>
      <c r="M116" s="282"/>
      <c r="N116" s="283">
        <v>21960</v>
      </c>
      <c r="AE116" s="250"/>
      <c r="AF116" s="213" t="s">
        <v>725</v>
      </c>
    </row>
    <row r="117" spans="1:32" s="207" customFormat="1" x14ac:dyDescent="0.2">
      <c r="A117" s="280"/>
      <c r="B117" s="252"/>
      <c r="C117" s="512" t="s">
        <v>715</v>
      </c>
      <c r="D117" s="512"/>
      <c r="E117" s="512"/>
      <c r="F117" s="512"/>
      <c r="G117" s="512"/>
      <c r="H117" s="512"/>
      <c r="I117" s="512"/>
      <c r="J117" s="512"/>
      <c r="K117" s="512"/>
      <c r="L117" s="281"/>
      <c r="M117" s="282"/>
      <c r="N117" s="283"/>
      <c r="AE117" s="250"/>
      <c r="AF117" s="213" t="s">
        <v>715</v>
      </c>
    </row>
    <row r="118" spans="1:32" s="207" customFormat="1" x14ac:dyDescent="0.2">
      <c r="A118" s="280"/>
      <c r="B118" s="252"/>
      <c r="C118" s="512" t="s">
        <v>726</v>
      </c>
      <c r="D118" s="512"/>
      <c r="E118" s="512"/>
      <c r="F118" s="512"/>
      <c r="G118" s="512"/>
      <c r="H118" s="512"/>
      <c r="I118" s="512"/>
      <c r="J118" s="512"/>
      <c r="K118" s="512"/>
      <c r="L118" s="281">
        <v>296.27</v>
      </c>
      <c r="M118" s="282"/>
      <c r="N118" s="283">
        <v>7303</v>
      </c>
      <c r="AE118" s="250"/>
      <c r="AF118" s="213" t="s">
        <v>726</v>
      </c>
    </row>
    <row r="119" spans="1:32" s="207" customFormat="1" x14ac:dyDescent="0.2">
      <c r="A119" s="280"/>
      <c r="B119" s="252"/>
      <c r="C119" s="512" t="s">
        <v>727</v>
      </c>
      <c r="D119" s="512"/>
      <c r="E119" s="512"/>
      <c r="F119" s="512"/>
      <c r="G119" s="512"/>
      <c r="H119" s="512"/>
      <c r="I119" s="512"/>
      <c r="J119" s="512"/>
      <c r="K119" s="512"/>
      <c r="L119" s="281">
        <v>611.16</v>
      </c>
      <c r="M119" s="282"/>
      <c r="N119" s="283">
        <v>5512</v>
      </c>
      <c r="AE119" s="250"/>
      <c r="AF119" s="213" t="s">
        <v>727</v>
      </c>
    </row>
    <row r="120" spans="1:32" s="207" customFormat="1" x14ac:dyDescent="0.2">
      <c r="A120" s="280"/>
      <c r="B120" s="252"/>
      <c r="C120" s="512" t="s">
        <v>728</v>
      </c>
      <c r="D120" s="512"/>
      <c r="E120" s="512"/>
      <c r="F120" s="512"/>
      <c r="G120" s="512"/>
      <c r="H120" s="512"/>
      <c r="I120" s="512"/>
      <c r="J120" s="512"/>
      <c r="K120" s="512"/>
      <c r="L120" s="281">
        <v>76.77</v>
      </c>
      <c r="M120" s="282"/>
      <c r="N120" s="283">
        <v>1893</v>
      </c>
      <c r="AE120" s="250"/>
      <c r="AF120" s="213" t="s">
        <v>728</v>
      </c>
    </row>
    <row r="121" spans="1:32" s="207" customFormat="1" x14ac:dyDescent="0.2">
      <c r="A121" s="280"/>
      <c r="B121" s="252"/>
      <c r="C121" s="512" t="s">
        <v>729</v>
      </c>
      <c r="D121" s="512"/>
      <c r="E121" s="512"/>
      <c r="F121" s="512"/>
      <c r="G121" s="512"/>
      <c r="H121" s="512"/>
      <c r="I121" s="512"/>
      <c r="J121" s="512"/>
      <c r="K121" s="512"/>
      <c r="L121" s="281">
        <v>32.22</v>
      </c>
      <c r="M121" s="282"/>
      <c r="N121" s="283">
        <v>225</v>
      </c>
      <c r="AE121" s="250"/>
      <c r="AF121" s="213" t="s">
        <v>729</v>
      </c>
    </row>
    <row r="122" spans="1:32" s="207" customFormat="1" x14ac:dyDescent="0.2">
      <c r="A122" s="280"/>
      <c r="B122" s="252"/>
      <c r="C122" s="512" t="s">
        <v>730</v>
      </c>
      <c r="D122" s="512"/>
      <c r="E122" s="512"/>
      <c r="F122" s="512"/>
      <c r="G122" s="512"/>
      <c r="H122" s="512"/>
      <c r="I122" s="512"/>
      <c r="J122" s="512"/>
      <c r="K122" s="512"/>
      <c r="L122" s="281">
        <v>361.85</v>
      </c>
      <c r="M122" s="282"/>
      <c r="N122" s="283">
        <v>8920</v>
      </c>
      <c r="AE122" s="250"/>
      <c r="AF122" s="213" t="s">
        <v>730</v>
      </c>
    </row>
    <row r="123" spans="1:32" s="207" customFormat="1" x14ac:dyDescent="0.2">
      <c r="A123" s="280"/>
      <c r="B123" s="252"/>
      <c r="C123" s="512" t="s">
        <v>731</v>
      </c>
      <c r="D123" s="512"/>
      <c r="E123" s="512"/>
      <c r="F123" s="512"/>
      <c r="G123" s="512"/>
      <c r="H123" s="512"/>
      <c r="I123" s="512"/>
      <c r="J123" s="512"/>
      <c r="K123" s="512"/>
      <c r="L123" s="281">
        <v>52354.64</v>
      </c>
      <c r="M123" s="282"/>
      <c r="N123" s="283">
        <v>298945</v>
      </c>
      <c r="AE123" s="250"/>
      <c r="AF123" s="213" t="s">
        <v>731</v>
      </c>
    </row>
    <row r="124" spans="1:32" s="207" customFormat="1" x14ac:dyDescent="0.2">
      <c r="A124" s="280"/>
      <c r="B124" s="252"/>
      <c r="C124" s="512" t="s">
        <v>732</v>
      </c>
      <c r="D124" s="512"/>
      <c r="E124" s="512"/>
      <c r="F124" s="512"/>
      <c r="G124" s="512"/>
      <c r="H124" s="512"/>
      <c r="I124" s="512"/>
      <c r="J124" s="512"/>
      <c r="K124" s="512"/>
      <c r="L124" s="281">
        <v>1839.11</v>
      </c>
      <c r="M124" s="282"/>
      <c r="N124" s="283">
        <v>25278</v>
      </c>
      <c r="AE124" s="250"/>
      <c r="AF124" s="213" t="s">
        <v>732</v>
      </c>
    </row>
    <row r="125" spans="1:32" s="207" customFormat="1" x14ac:dyDescent="0.2">
      <c r="A125" s="280"/>
      <c r="B125" s="252"/>
      <c r="C125" s="512" t="s">
        <v>733</v>
      </c>
      <c r="D125" s="512"/>
      <c r="E125" s="512"/>
      <c r="F125" s="512"/>
      <c r="G125" s="512"/>
      <c r="H125" s="512"/>
      <c r="I125" s="512"/>
      <c r="J125" s="512"/>
      <c r="K125" s="512"/>
      <c r="L125" s="281">
        <v>1839.11</v>
      </c>
      <c r="M125" s="282"/>
      <c r="N125" s="283">
        <v>25278</v>
      </c>
      <c r="AE125" s="250"/>
      <c r="AF125" s="213" t="s">
        <v>733</v>
      </c>
    </row>
    <row r="126" spans="1:32" s="207" customFormat="1" x14ac:dyDescent="0.2">
      <c r="A126" s="280"/>
      <c r="B126" s="252"/>
      <c r="C126" s="512" t="s">
        <v>722</v>
      </c>
      <c r="D126" s="512"/>
      <c r="E126" s="512"/>
      <c r="F126" s="512"/>
      <c r="G126" s="512"/>
      <c r="H126" s="512"/>
      <c r="I126" s="512"/>
      <c r="J126" s="512"/>
      <c r="K126" s="512"/>
      <c r="L126" s="281"/>
      <c r="M126" s="282"/>
      <c r="N126" s="283"/>
      <c r="AE126" s="250"/>
      <c r="AF126" s="213" t="s">
        <v>722</v>
      </c>
    </row>
    <row r="127" spans="1:32" s="207" customFormat="1" x14ac:dyDescent="0.2">
      <c r="A127" s="280"/>
      <c r="B127" s="252"/>
      <c r="C127" s="512" t="s">
        <v>734</v>
      </c>
      <c r="D127" s="512"/>
      <c r="E127" s="512"/>
      <c r="F127" s="512"/>
      <c r="G127" s="512"/>
      <c r="H127" s="512"/>
      <c r="I127" s="512"/>
      <c r="J127" s="512"/>
      <c r="K127" s="512"/>
      <c r="L127" s="281">
        <v>279.98</v>
      </c>
      <c r="M127" s="282"/>
      <c r="N127" s="283">
        <v>6902</v>
      </c>
      <c r="AE127" s="250"/>
      <c r="AF127" s="213" t="s">
        <v>734</v>
      </c>
    </row>
    <row r="128" spans="1:32" s="207" customFormat="1" x14ac:dyDescent="0.2">
      <c r="A128" s="280"/>
      <c r="B128" s="252"/>
      <c r="C128" s="512" t="s">
        <v>735</v>
      </c>
      <c r="D128" s="512"/>
      <c r="E128" s="512"/>
      <c r="F128" s="512"/>
      <c r="G128" s="512"/>
      <c r="H128" s="512"/>
      <c r="I128" s="512"/>
      <c r="J128" s="512"/>
      <c r="K128" s="512"/>
      <c r="L128" s="281">
        <v>1283.28</v>
      </c>
      <c r="M128" s="282"/>
      <c r="N128" s="283">
        <v>11575</v>
      </c>
      <c r="AE128" s="250"/>
      <c r="AF128" s="213" t="s">
        <v>735</v>
      </c>
    </row>
    <row r="129" spans="1:34" x14ac:dyDescent="0.2">
      <c r="A129" s="280"/>
      <c r="B129" s="252"/>
      <c r="C129" s="512" t="s">
        <v>736</v>
      </c>
      <c r="D129" s="512"/>
      <c r="E129" s="512"/>
      <c r="F129" s="512"/>
      <c r="G129" s="512"/>
      <c r="H129" s="512"/>
      <c r="I129" s="512"/>
      <c r="J129" s="512"/>
      <c r="K129" s="512"/>
      <c r="L129" s="281">
        <v>92.8</v>
      </c>
      <c r="M129" s="282"/>
      <c r="N129" s="283">
        <v>2288</v>
      </c>
      <c r="P129" s="207"/>
      <c r="Q129" s="207"/>
      <c r="R129" s="207"/>
      <c r="S129" s="207"/>
      <c r="T129" s="207"/>
      <c r="U129" s="207"/>
      <c r="V129" s="207"/>
      <c r="W129" s="207"/>
      <c r="X129" s="207"/>
      <c r="Y129" s="207"/>
      <c r="Z129" s="207"/>
      <c r="AA129" s="207"/>
      <c r="AB129" s="207"/>
      <c r="AC129" s="207"/>
      <c r="AD129" s="207"/>
      <c r="AE129" s="250"/>
      <c r="AF129" s="213" t="s">
        <v>736</v>
      </c>
      <c r="AG129" s="207"/>
      <c r="AH129" s="207"/>
    </row>
    <row r="130" spans="1:34" x14ac:dyDescent="0.2">
      <c r="A130" s="280"/>
      <c r="B130" s="252"/>
      <c r="C130" s="512" t="s">
        <v>737</v>
      </c>
      <c r="D130" s="512"/>
      <c r="E130" s="512"/>
      <c r="F130" s="512"/>
      <c r="G130" s="512"/>
      <c r="H130" s="512"/>
      <c r="I130" s="512"/>
      <c r="J130" s="512"/>
      <c r="K130" s="512"/>
      <c r="L130" s="281">
        <v>275.85000000000002</v>
      </c>
      <c r="M130" s="282"/>
      <c r="N130" s="283">
        <v>6801</v>
      </c>
      <c r="P130" s="207"/>
      <c r="Q130" s="207"/>
      <c r="R130" s="207"/>
      <c r="S130" s="207"/>
      <c r="T130" s="207"/>
      <c r="U130" s="207"/>
      <c r="V130" s="207"/>
      <c r="W130" s="207"/>
      <c r="X130" s="207"/>
      <c r="Y130" s="207"/>
      <c r="Z130" s="207"/>
      <c r="AA130" s="207"/>
      <c r="AB130" s="207"/>
      <c r="AC130" s="207"/>
      <c r="AD130" s="207"/>
      <c r="AE130" s="250"/>
      <c r="AF130" s="213" t="s">
        <v>737</v>
      </c>
      <c r="AG130" s="207"/>
      <c r="AH130" s="207"/>
    </row>
    <row r="131" spans="1:34" x14ac:dyDescent="0.2">
      <c r="A131" s="280"/>
      <c r="B131" s="270"/>
      <c r="C131" s="513" t="s">
        <v>738</v>
      </c>
      <c r="D131" s="513"/>
      <c r="E131" s="513"/>
      <c r="F131" s="513"/>
      <c r="G131" s="513"/>
      <c r="H131" s="513"/>
      <c r="I131" s="513"/>
      <c r="J131" s="513"/>
      <c r="K131" s="513"/>
      <c r="L131" s="284">
        <v>55730.98</v>
      </c>
      <c r="M131" s="285"/>
      <c r="N131" s="286">
        <v>348130</v>
      </c>
      <c r="P131" s="207"/>
      <c r="Q131" s="207"/>
      <c r="R131" s="207"/>
      <c r="S131" s="207"/>
      <c r="T131" s="207"/>
      <c r="U131" s="207"/>
      <c r="V131" s="207"/>
      <c r="W131" s="207"/>
      <c r="X131" s="207"/>
      <c r="Y131" s="207"/>
      <c r="Z131" s="207"/>
      <c r="AA131" s="207"/>
      <c r="AB131" s="207"/>
      <c r="AC131" s="207"/>
      <c r="AD131" s="207"/>
      <c r="AE131" s="250"/>
      <c r="AF131" s="207"/>
      <c r="AG131" s="250" t="s">
        <v>738</v>
      </c>
      <c r="AH131" s="207"/>
    </row>
    <row r="132" spans="1:34" x14ac:dyDescent="0.2">
      <c r="A132" s="280"/>
      <c r="B132" s="252"/>
      <c r="C132" s="512" t="s">
        <v>739</v>
      </c>
      <c r="D132" s="512"/>
      <c r="E132" s="512"/>
      <c r="F132" s="512"/>
      <c r="G132" s="512"/>
      <c r="H132" s="512"/>
      <c r="I132" s="512"/>
      <c r="J132" s="512"/>
      <c r="K132" s="512"/>
      <c r="L132" s="281">
        <v>745.82</v>
      </c>
      <c r="M132" s="282"/>
      <c r="N132" s="283">
        <v>18386</v>
      </c>
      <c r="P132" s="207"/>
      <c r="Q132" s="207"/>
      <c r="R132" s="207"/>
      <c r="S132" s="207"/>
      <c r="T132" s="207"/>
      <c r="U132" s="207"/>
      <c r="V132" s="207"/>
      <c r="W132" s="207"/>
      <c r="X132" s="207"/>
      <c r="Y132" s="207"/>
      <c r="Z132" s="207"/>
      <c r="AA132" s="207"/>
      <c r="AB132" s="207"/>
      <c r="AC132" s="207"/>
      <c r="AD132" s="207"/>
      <c r="AE132" s="250"/>
      <c r="AF132" s="213" t="s">
        <v>739</v>
      </c>
      <c r="AG132" s="250"/>
      <c r="AH132" s="207"/>
    </row>
    <row r="133" spans="1:34" x14ac:dyDescent="0.2">
      <c r="A133" s="280"/>
      <c r="B133" s="252"/>
      <c r="C133" s="512" t="s">
        <v>740</v>
      </c>
      <c r="D133" s="512"/>
      <c r="E133" s="512"/>
      <c r="F133" s="512"/>
      <c r="G133" s="512"/>
      <c r="H133" s="512"/>
      <c r="I133" s="512"/>
      <c r="J133" s="512"/>
      <c r="K133" s="512"/>
      <c r="L133" s="281">
        <v>637.70000000000005</v>
      </c>
      <c r="M133" s="282"/>
      <c r="N133" s="283">
        <v>15721</v>
      </c>
      <c r="P133" s="207"/>
      <c r="Q133" s="207"/>
      <c r="R133" s="207"/>
      <c r="S133" s="207"/>
      <c r="T133" s="207"/>
      <c r="U133" s="207"/>
      <c r="V133" s="207"/>
      <c r="W133" s="207"/>
      <c r="X133" s="207"/>
      <c r="Y133" s="207"/>
      <c r="Z133" s="207"/>
      <c r="AA133" s="207"/>
      <c r="AB133" s="207"/>
      <c r="AC133" s="207"/>
      <c r="AD133" s="207"/>
      <c r="AE133" s="250"/>
      <c r="AF133" s="213" t="s">
        <v>740</v>
      </c>
      <c r="AG133" s="250"/>
      <c r="AH133" s="207"/>
    </row>
    <row r="134" spans="1:34" x14ac:dyDescent="0.2">
      <c r="A134" s="280"/>
      <c r="B134" s="270"/>
      <c r="C134" s="513" t="s">
        <v>741</v>
      </c>
      <c r="D134" s="513"/>
      <c r="E134" s="513"/>
      <c r="F134" s="513"/>
      <c r="G134" s="513"/>
      <c r="H134" s="513"/>
      <c r="I134" s="513"/>
      <c r="J134" s="513"/>
      <c r="K134" s="513"/>
      <c r="L134" s="284">
        <v>55730.98</v>
      </c>
      <c r="M134" s="285"/>
      <c r="N134" s="287">
        <v>348130</v>
      </c>
      <c r="P134" s="207"/>
      <c r="Q134" s="207"/>
      <c r="R134" s="207"/>
      <c r="S134" s="207"/>
      <c r="T134" s="207"/>
      <c r="U134" s="207"/>
      <c r="V134" s="207"/>
      <c r="W134" s="207"/>
      <c r="X134" s="207"/>
      <c r="Y134" s="207"/>
      <c r="Z134" s="207"/>
      <c r="AA134" s="207"/>
      <c r="AB134" s="207"/>
      <c r="AC134" s="207"/>
      <c r="AD134" s="207"/>
      <c r="AE134" s="250"/>
      <c r="AF134" s="207"/>
      <c r="AG134" s="250"/>
      <c r="AH134" s="250" t="s">
        <v>741</v>
      </c>
    </row>
    <row r="135" spans="1:34" x14ac:dyDescent="0.2">
      <c r="A135" s="280"/>
      <c r="B135" s="252"/>
      <c r="C135" s="512" t="s">
        <v>715</v>
      </c>
      <c r="D135" s="512"/>
      <c r="E135" s="512"/>
      <c r="F135" s="512"/>
      <c r="G135" s="512"/>
      <c r="H135" s="512"/>
      <c r="I135" s="512"/>
      <c r="J135" s="512"/>
      <c r="K135" s="512"/>
      <c r="L135" s="281"/>
      <c r="M135" s="282"/>
      <c r="N135" s="283"/>
      <c r="P135" s="207"/>
      <c r="Q135" s="207"/>
      <c r="R135" s="207"/>
      <c r="S135" s="207"/>
      <c r="T135" s="207"/>
      <c r="U135" s="207"/>
      <c r="V135" s="207"/>
      <c r="W135" s="207"/>
      <c r="X135" s="207"/>
      <c r="Y135" s="207"/>
      <c r="Z135" s="207"/>
      <c r="AA135" s="207"/>
      <c r="AB135" s="207"/>
      <c r="AC135" s="207"/>
      <c r="AD135" s="207"/>
      <c r="AE135" s="250"/>
      <c r="AF135" s="213" t="s">
        <v>715</v>
      </c>
      <c r="AG135" s="250"/>
      <c r="AH135" s="250"/>
    </row>
    <row r="136" spans="1:34" x14ac:dyDescent="0.2">
      <c r="A136" s="280"/>
      <c r="B136" s="252"/>
      <c r="C136" s="512" t="s">
        <v>742</v>
      </c>
      <c r="D136" s="512"/>
      <c r="E136" s="512"/>
      <c r="F136" s="512"/>
      <c r="G136" s="512"/>
      <c r="H136" s="512"/>
      <c r="I136" s="512"/>
      <c r="J136" s="512"/>
      <c r="K136" s="512"/>
      <c r="L136" s="281"/>
      <c r="M136" s="282"/>
      <c r="N136" s="283">
        <v>298945</v>
      </c>
      <c r="P136" s="207"/>
      <c r="Q136" s="207"/>
      <c r="R136" s="207"/>
      <c r="S136" s="207"/>
      <c r="T136" s="207"/>
      <c r="U136" s="207"/>
      <c r="V136" s="207"/>
      <c r="W136" s="207"/>
      <c r="X136" s="207"/>
      <c r="Y136" s="207"/>
      <c r="Z136" s="207"/>
      <c r="AA136" s="207"/>
      <c r="AB136" s="207"/>
      <c r="AC136" s="207"/>
      <c r="AD136" s="207"/>
      <c r="AE136" s="250"/>
      <c r="AF136" s="213" t="s">
        <v>742</v>
      </c>
      <c r="AG136" s="250"/>
      <c r="AH136" s="250"/>
    </row>
    <row r="137" spans="1:34" ht="1.5" customHeight="1" x14ac:dyDescent="0.2">
      <c r="B137" s="270"/>
      <c r="C137" s="262"/>
      <c r="D137" s="262"/>
      <c r="E137" s="262"/>
      <c r="F137" s="262"/>
      <c r="G137" s="262"/>
      <c r="H137" s="262"/>
      <c r="I137" s="262"/>
      <c r="J137" s="262"/>
      <c r="K137" s="262"/>
      <c r="L137" s="284"/>
      <c r="M137" s="288"/>
      <c r="N137" s="289"/>
      <c r="P137" s="207"/>
      <c r="Q137" s="207"/>
      <c r="R137" s="207"/>
      <c r="S137" s="207"/>
      <c r="T137" s="207"/>
      <c r="U137" s="207"/>
      <c r="V137" s="207"/>
      <c r="W137" s="207"/>
      <c r="X137" s="207"/>
      <c r="Y137" s="207"/>
      <c r="Z137" s="207"/>
      <c r="AA137" s="207"/>
      <c r="AB137" s="207"/>
      <c r="AC137" s="207"/>
      <c r="AD137" s="207"/>
      <c r="AE137" s="207"/>
      <c r="AF137" s="207"/>
      <c r="AG137" s="207"/>
      <c r="AH137" s="207"/>
    </row>
    <row r="138" spans="1:34" ht="53.25" customHeight="1" x14ac:dyDescent="0.2">
      <c r="A138" s="290"/>
      <c r="B138" s="290"/>
      <c r="C138" s="290"/>
      <c r="D138" s="290"/>
      <c r="E138" s="290"/>
      <c r="F138" s="290"/>
      <c r="G138" s="290"/>
      <c r="H138" s="290"/>
      <c r="I138" s="290"/>
      <c r="J138" s="290"/>
      <c r="K138" s="290"/>
      <c r="L138" s="290"/>
      <c r="M138" s="290"/>
      <c r="N138" s="290"/>
      <c r="P138" s="207"/>
      <c r="Q138" s="207"/>
      <c r="R138" s="207"/>
      <c r="S138" s="207"/>
      <c r="T138" s="207"/>
      <c r="U138" s="207"/>
      <c r="V138" s="207"/>
      <c r="W138" s="207"/>
      <c r="X138" s="207"/>
      <c r="Y138" s="207"/>
      <c r="Z138" s="207"/>
      <c r="AA138" s="207"/>
      <c r="AB138" s="207"/>
      <c r="AC138" s="207"/>
      <c r="AD138" s="207"/>
      <c r="AE138" s="207"/>
      <c r="AF138" s="207"/>
      <c r="AG138" s="207"/>
      <c r="AH138" s="207"/>
    </row>
    <row r="139" spans="1:34" ht="15" x14ac:dyDescent="0.25">
      <c r="A139" s="291"/>
      <c r="B139" s="292" t="s">
        <v>743</v>
      </c>
      <c r="C139" s="511" t="s">
        <v>744</v>
      </c>
      <c r="D139" s="511"/>
      <c r="E139" s="511"/>
      <c r="F139" s="511"/>
      <c r="G139" s="511"/>
      <c r="H139" s="511"/>
      <c r="I139" s="511"/>
      <c r="J139" s="511"/>
      <c r="K139" s="511"/>
      <c r="L139" s="511"/>
      <c r="M139" s="293"/>
      <c r="N139" s="293"/>
    </row>
    <row r="140" spans="1:34" ht="13.5" customHeight="1" x14ac:dyDescent="0.25">
      <c r="A140" s="291"/>
      <c r="B140" s="294"/>
      <c r="C140" s="510" t="s">
        <v>745</v>
      </c>
      <c r="D140" s="510"/>
      <c r="E140" s="510"/>
      <c r="F140" s="510"/>
      <c r="G140" s="510"/>
      <c r="H140" s="510"/>
      <c r="I140" s="510"/>
      <c r="J140" s="510"/>
      <c r="K140" s="510"/>
      <c r="L140" s="510"/>
      <c r="M140" s="293"/>
      <c r="N140" s="293"/>
    </row>
    <row r="141" spans="1:34" ht="12.75" customHeight="1" x14ac:dyDescent="0.25">
      <c r="A141" s="291"/>
      <c r="B141" s="292" t="s">
        <v>746</v>
      </c>
      <c r="C141" s="511" t="s">
        <v>747</v>
      </c>
      <c r="D141" s="511"/>
      <c r="E141" s="511"/>
      <c r="F141" s="511"/>
      <c r="G141" s="511"/>
      <c r="H141" s="511"/>
      <c r="I141" s="511"/>
      <c r="J141" s="511"/>
      <c r="K141" s="511"/>
      <c r="L141" s="511"/>
      <c r="M141" s="293"/>
      <c r="N141" s="293"/>
    </row>
    <row r="142" spans="1:34" ht="13.5" customHeight="1" x14ac:dyDescent="0.25">
      <c r="A142" s="291"/>
      <c r="B142" s="291"/>
      <c r="C142" s="510" t="s">
        <v>745</v>
      </c>
      <c r="D142" s="510"/>
      <c r="E142" s="510"/>
      <c r="F142" s="510"/>
      <c r="G142" s="510"/>
      <c r="H142" s="510"/>
      <c r="I142" s="510"/>
      <c r="J142" s="510"/>
      <c r="K142" s="510"/>
      <c r="L142" s="510"/>
      <c r="M142" s="293"/>
      <c r="N142" s="293"/>
    </row>
    <row r="144" spans="1:34" x14ac:dyDescent="0.2">
      <c r="B144" s="295"/>
      <c r="D144" s="295"/>
      <c r="F144" s="295"/>
      <c r="P144" s="207"/>
      <c r="Q144" s="207"/>
      <c r="R144" s="207"/>
      <c r="S144" s="207"/>
      <c r="T144" s="207"/>
      <c r="U144" s="207"/>
      <c r="V144" s="207"/>
      <c r="W144" s="207"/>
      <c r="X144" s="207"/>
      <c r="Y144" s="207"/>
      <c r="Z144" s="207"/>
      <c r="AA144" s="207"/>
      <c r="AB144" s="207"/>
      <c r="AC144" s="207"/>
      <c r="AD144" s="207"/>
      <c r="AE144" s="207"/>
      <c r="AF144" s="207"/>
      <c r="AG144" s="207"/>
      <c r="AH144" s="207"/>
    </row>
  </sheetData>
  <mergeCells count="125">
    <mergeCell ref="A4:C4"/>
    <mergeCell ref="K4:N4"/>
    <mergeCell ref="A5:B5"/>
    <mergeCell ref="K5:N5"/>
    <mergeCell ref="A6:C6"/>
    <mergeCell ref="K6:N6"/>
    <mergeCell ref="A17:N17"/>
    <mergeCell ref="A18:N18"/>
    <mergeCell ref="A20:N20"/>
    <mergeCell ref="A21:N21"/>
    <mergeCell ref="B23:F23"/>
    <mergeCell ref="B24:F24"/>
    <mergeCell ref="M7:N7"/>
    <mergeCell ref="K8:N8"/>
    <mergeCell ref="D10:N10"/>
    <mergeCell ref="A13:N13"/>
    <mergeCell ref="A14:N14"/>
    <mergeCell ref="A16:N16"/>
    <mergeCell ref="N35:N37"/>
    <mergeCell ref="C38:E38"/>
    <mergeCell ref="A39:N39"/>
    <mergeCell ref="C40:E40"/>
    <mergeCell ref="C41:N41"/>
    <mergeCell ref="C42:N42"/>
    <mergeCell ref="L33:M33"/>
    <mergeCell ref="A35:A37"/>
    <mergeCell ref="B35:B37"/>
    <mergeCell ref="C35:E37"/>
    <mergeCell ref="F35:F37"/>
    <mergeCell ref="G35:I36"/>
    <mergeCell ref="J35:L36"/>
    <mergeCell ref="M35:M37"/>
    <mergeCell ref="C49:E49"/>
    <mergeCell ref="C50:E50"/>
    <mergeCell ref="C51:E51"/>
    <mergeCell ref="C52:E52"/>
    <mergeCell ref="C53:E53"/>
    <mergeCell ref="C54:E54"/>
    <mergeCell ref="C43:E43"/>
    <mergeCell ref="C44:E44"/>
    <mergeCell ref="C45:E45"/>
    <mergeCell ref="C46:E46"/>
    <mergeCell ref="C47:E47"/>
    <mergeCell ref="C48:E48"/>
    <mergeCell ref="C61:E61"/>
    <mergeCell ref="C62:E62"/>
    <mergeCell ref="C63:E63"/>
    <mergeCell ref="C64:E64"/>
    <mergeCell ref="C65:E65"/>
    <mergeCell ref="C66:E66"/>
    <mergeCell ref="C55:N55"/>
    <mergeCell ref="C56:E56"/>
    <mergeCell ref="C57:E57"/>
    <mergeCell ref="C58:E58"/>
    <mergeCell ref="C59:E59"/>
    <mergeCell ref="C60:E60"/>
    <mergeCell ref="C74:E74"/>
    <mergeCell ref="C75:E75"/>
    <mergeCell ref="C76:E76"/>
    <mergeCell ref="C77:E77"/>
    <mergeCell ref="C78:E78"/>
    <mergeCell ref="C80:N80"/>
    <mergeCell ref="C67:E67"/>
    <mergeCell ref="C69:N69"/>
    <mergeCell ref="C70:E70"/>
    <mergeCell ref="C71:E71"/>
    <mergeCell ref="C72:E72"/>
    <mergeCell ref="C73:E73"/>
    <mergeCell ref="C88:E88"/>
    <mergeCell ref="C89:E89"/>
    <mergeCell ref="C90:E90"/>
    <mergeCell ref="C91:E91"/>
    <mergeCell ref="C92:E92"/>
    <mergeCell ref="C93:E93"/>
    <mergeCell ref="C81:E81"/>
    <mergeCell ref="C83:N83"/>
    <mergeCell ref="C84:E84"/>
    <mergeCell ref="C85:N85"/>
    <mergeCell ref="C86:E86"/>
    <mergeCell ref="C87:E87"/>
    <mergeCell ref="C100:E100"/>
    <mergeCell ref="C101:E101"/>
    <mergeCell ref="C104:K104"/>
    <mergeCell ref="C105:K105"/>
    <mergeCell ref="C106:K106"/>
    <mergeCell ref="C107:K107"/>
    <mergeCell ref="C94:E94"/>
    <mergeCell ref="C95:E95"/>
    <mergeCell ref="C96:E96"/>
    <mergeCell ref="C97:E97"/>
    <mergeCell ref="C98:E98"/>
    <mergeCell ref="C99:E99"/>
    <mergeCell ref="C114:K114"/>
    <mergeCell ref="C115:K115"/>
    <mergeCell ref="C116:K116"/>
    <mergeCell ref="C117:K117"/>
    <mergeCell ref="C118:K118"/>
    <mergeCell ref="C119:K119"/>
    <mergeCell ref="C108:K108"/>
    <mergeCell ref="C109:K109"/>
    <mergeCell ref="C110:K110"/>
    <mergeCell ref="C111:K111"/>
    <mergeCell ref="C112:K112"/>
    <mergeCell ref="C113:K113"/>
    <mergeCell ref="C126:K126"/>
    <mergeCell ref="C127:K127"/>
    <mergeCell ref="C128:K128"/>
    <mergeCell ref="C129:K129"/>
    <mergeCell ref="C130:K130"/>
    <mergeCell ref="C131:K131"/>
    <mergeCell ref="C120:K120"/>
    <mergeCell ref="C121:K121"/>
    <mergeCell ref="C122:K122"/>
    <mergeCell ref="C123:K123"/>
    <mergeCell ref="C124:K124"/>
    <mergeCell ref="C125:K125"/>
    <mergeCell ref="C140:L140"/>
    <mergeCell ref="C141:L141"/>
    <mergeCell ref="C142:L142"/>
    <mergeCell ref="C132:K132"/>
    <mergeCell ref="C133:K133"/>
    <mergeCell ref="C134:K134"/>
    <mergeCell ref="C135:K135"/>
    <mergeCell ref="C136:K136"/>
    <mergeCell ref="C139:L13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
        <v>553</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54" t="str">
        <f>'1. паспорт местоположение'!$A$12</f>
        <v>L_ 2022011318</v>
      </c>
      <c r="B11" s="354"/>
      <c r="C11" s="354"/>
      <c r="D11" s="354"/>
      <c r="E11" s="354"/>
      <c r="F11" s="354"/>
      <c r="G11" s="354"/>
      <c r="H11" s="354"/>
      <c r="I11" s="354"/>
      <c r="J11" s="354"/>
      <c r="K11" s="354"/>
      <c r="L11" s="354"/>
      <c r="M11" s="354"/>
      <c r="N11" s="354"/>
      <c r="O11" s="354"/>
      <c r="P11" s="354"/>
      <c r="Q11" s="354"/>
      <c r="R11" s="354"/>
      <c r="S11" s="354"/>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9"/>
      <c r="B13" s="359"/>
      <c r="C13" s="359"/>
      <c r="D13" s="359"/>
      <c r="E13" s="359"/>
      <c r="F13" s="359"/>
      <c r="G13" s="359"/>
      <c r="H13" s="359"/>
      <c r="I13" s="359"/>
      <c r="J13" s="359"/>
      <c r="K13" s="359"/>
      <c r="L13" s="359"/>
      <c r="M13" s="359"/>
      <c r="N13" s="359"/>
      <c r="O13" s="359"/>
      <c r="P13" s="359"/>
      <c r="Q13" s="359"/>
      <c r="R13" s="359"/>
      <c r="S13" s="359"/>
      <c r="T13" s="3"/>
      <c r="U13" s="3"/>
      <c r="V13" s="3"/>
      <c r="W13" s="3"/>
      <c r="X13" s="3"/>
      <c r="Y13" s="3"/>
      <c r="Z13" s="3"/>
      <c r="AA13" s="3"/>
      <c r="AB13" s="3"/>
    </row>
    <row r="14" spans="1:28" s="2" customFormat="1" ht="15.75" x14ac:dyDescent="0.2">
      <c r="A14" s="353" t="str">
        <f>'1. паспорт местоположение'!$A$15</f>
        <v>Замена транс-в в  КТП-1817 с.Ким Альшеевского р-на  кол-ве  1шт ТМ-250 на ТМГ-250  10кВ</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9"/>
      <c r="B16" s="359"/>
      <c r="C16" s="359"/>
      <c r="D16" s="359"/>
      <c r="E16" s="359"/>
      <c r="F16" s="359"/>
      <c r="G16" s="359"/>
      <c r="H16" s="359"/>
      <c r="I16" s="359"/>
      <c r="J16" s="359"/>
      <c r="K16" s="359"/>
      <c r="L16" s="359"/>
      <c r="M16" s="359"/>
      <c r="N16" s="359"/>
      <c r="O16" s="359"/>
      <c r="P16" s="359"/>
      <c r="Q16" s="359"/>
      <c r="R16" s="359"/>
      <c r="S16" s="359"/>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3"/>
      <c r="U18" s="3"/>
      <c r="V18" s="3"/>
      <c r="W18" s="3"/>
      <c r="X18" s="3"/>
      <c r="Y18" s="3"/>
    </row>
    <row r="19" spans="1:28" s="2" customFormat="1" ht="54" customHeight="1" x14ac:dyDescent="0.2">
      <c r="A19" s="355" t="s">
        <v>6</v>
      </c>
      <c r="B19" s="355" t="s">
        <v>100</v>
      </c>
      <c r="C19" s="356" t="s">
        <v>396</v>
      </c>
      <c r="D19" s="355" t="s">
        <v>395</v>
      </c>
      <c r="E19" s="355" t="s">
        <v>99</v>
      </c>
      <c r="F19" s="355" t="s">
        <v>98</v>
      </c>
      <c r="G19" s="355" t="s">
        <v>391</v>
      </c>
      <c r="H19" s="355" t="s">
        <v>97</v>
      </c>
      <c r="I19" s="355" t="s">
        <v>96</v>
      </c>
      <c r="J19" s="355" t="s">
        <v>95</v>
      </c>
      <c r="K19" s="355" t="s">
        <v>94</v>
      </c>
      <c r="L19" s="355" t="s">
        <v>93</v>
      </c>
      <c r="M19" s="355" t="s">
        <v>92</v>
      </c>
      <c r="N19" s="355" t="s">
        <v>91</v>
      </c>
      <c r="O19" s="355" t="s">
        <v>90</v>
      </c>
      <c r="P19" s="355" t="s">
        <v>89</v>
      </c>
      <c r="Q19" s="355" t="s">
        <v>394</v>
      </c>
      <c r="R19" s="355"/>
      <c r="S19" s="358" t="s">
        <v>496</v>
      </c>
      <c r="T19" s="3"/>
      <c r="U19" s="3"/>
      <c r="V19" s="3"/>
      <c r="W19" s="3"/>
      <c r="X19" s="3"/>
      <c r="Y19" s="3"/>
    </row>
    <row r="20" spans="1:28" s="2" customFormat="1" ht="180.75" customHeight="1" x14ac:dyDescent="0.2">
      <c r="A20" s="355"/>
      <c r="B20" s="355"/>
      <c r="C20" s="357"/>
      <c r="D20" s="355"/>
      <c r="E20" s="355"/>
      <c r="F20" s="355"/>
      <c r="G20" s="355"/>
      <c r="H20" s="355"/>
      <c r="I20" s="355"/>
      <c r="J20" s="355"/>
      <c r="K20" s="355"/>
      <c r="L20" s="355"/>
      <c r="M20" s="355"/>
      <c r="N20" s="355"/>
      <c r="O20" s="355"/>
      <c r="P20" s="355"/>
      <c r="Q20" s="31" t="s">
        <v>392</v>
      </c>
      <c r="R20" s="32" t="s">
        <v>393</v>
      </c>
      <c r="S20" s="35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48" t="str">
        <f>'1. паспорт местоположение'!A5:C5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61" t="str">
        <f>'1. паспорт местоположение'!A12:C12</f>
        <v>L_ 2022011318</v>
      </c>
      <c r="B11" s="361"/>
      <c r="C11" s="361"/>
      <c r="D11" s="361"/>
      <c r="E11" s="361"/>
      <c r="F11" s="361"/>
      <c r="G11" s="361"/>
      <c r="H11" s="361"/>
      <c r="I11" s="361"/>
      <c r="J11" s="361"/>
      <c r="K11" s="361"/>
      <c r="L11" s="361"/>
      <c r="M11" s="361"/>
      <c r="N11" s="361"/>
      <c r="O11" s="361"/>
      <c r="P11" s="361"/>
      <c r="Q11" s="361"/>
      <c r="R11" s="361"/>
      <c r="S11" s="361"/>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9"/>
      <c r="B13" s="359"/>
      <c r="C13" s="359"/>
      <c r="D13" s="359"/>
      <c r="E13" s="359"/>
      <c r="F13" s="359"/>
      <c r="G13" s="359"/>
      <c r="H13" s="359"/>
      <c r="I13" s="359"/>
      <c r="J13" s="359"/>
      <c r="K13" s="359"/>
      <c r="L13" s="359"/>
      <c r="M13" s="359"/>
      <c r="N13" s="359"/>
      <c r="O13" s="359"/>
      <c r="P13" s="359"/>
      <c r="Q13" s="359"/>
      <c r="R13" s="359"/>
      <c r="S13" s="359"/>
      <c r="T13" s="3"/>
      <c r="U13" s="3"/>
      <c r="V13" s="3"/>
      <c r="W13" s="3"/>
      <c r="X13" s="3"/>
      <c r="Y13" s="3"/>
      <c r="Z13" s="3"/>
      <c r="AA13" s="3"/>
      <c r="AB13" s="3"/>
    </row>
    <row r="14" spans="1:28" s="2" customFormat="1" ht="15.75" x14ac:dyDescent="0.2">
      <c r="A14" s="353" t="str">
        <f>'1. паспорт местоположение'!A15:C15</f>
        <v>Замена транс-в в  КТП-1817 с.Ким Альшеевского р-на  кол-ве  1шт ТМ-250 на ТМГ-250  10кВ</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9"/>
      <c r="B16" s="359"/>
      <c r="C16" s="359"/>
      <c r="D16" s="359"/>
      <c r="E16" s="359"/>
      <c r="F16" s="359"/>
      <c r="G16" s="359"/>
      <c r="H16" s="359"/>
      <c r="I16" s="359"/>
      <c r="J16" s="359"/>
      <c r="K16" s="359"/>
      <c r="L16" s="359"/>
      <c r="M16" s="359"/>
      <c r="N16" s="359"/>
      <c r="O16" s="359"/>
      <c r="P16" s="359"/>
      <c r="Q16" s="359"/>
      <c r="R16" s="359"/>
      <c r="S16" s="359"/>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60"/>
      <c r="B18" s="360"/>
      <c r="C18" s="360"/>
      <c r="D18" s="360"/>
      <c r="E18" s="360"/>
      <c r="F18" s="360"/>
      <c r="G18" s="360"/>
      <c r="H18" s="360"/>
      <c r="I18" s="360"/>
      <c r="J18" s="360"/>
      <c r="K18" s="360"/>
      <c r="L18" s="360"/>
      <c r="M18" s="360"/>
      <c r="N18" s="360"/>
      <c r="O18" s="360"/>
      <c r="P18" s="360"/>
      <c r="Q18" s="360"/>
      <c r="R18" s="360"/>
      <c r="S18" s="360"/>
      <c r="T18" s="3"/>
      <c r="U18" s="3"/>
      <c r="V18" s="3"/>
      <c r="W18" s="3"/>
      <c r="X18" s="3"/>
      <c r="Y18" s="3"/>
    </row>
    <row r="19" spans="1:28" s="2" customFormat="1" ht="54" customHeight="1" x14ac:dyDescent="0.2">
      <c r="A19" s="355" t="s">
        <v>6</v>
      </c>
      <c r="B19" s="355" t="s">
        <v>100</v>
      </c>
      <c r="C19" s="356" t="s">
        <v>396</v>
      </c>
      <c r="D19" s="355" t="s">
        <v>395</v>
      </c>
      <c r="E19" s="355" t="s">
        <v>99</v>
      </c>
      <c r="F19" s="355" t="s">
        <v>98</v>
      </c>
      <c r="G19" s="355" t="s">
        <v>391</v>
      </c>
      <c r="H19" s="355" t="s">
        <v>97</v>
      </c>
      <c r="I19" s="355" t="s">
        <v>96</v>
      </c>
      <c r="J19" s="355" t="s">
        <v>95</v>
      </c>
      <c r="K19" s="355" t="s">
        <v>94</v>
      </c>
      <c r="L19" s="355" t="s">
        <v>93</v>
      </c>
      <c r="M19" s="355" t="s">
        <v>92</v>
      </c>
      <c r="N19" s="355" t="s">
        <v>91</v>
      </c>
      <c r="O19" s="355" t="s">
        <v>90</v>
      </c>
      <c r="P19" s="355" t="s">
        <v>89</v>
      </c>
      <c r="Q19" s="355" t="s">
        <v>394</v>
      </c>
      <c r="R19" s="355"/>
      <c r="S19" s="358" t="s">
        <v>496</v>
      </c>
      <c r="T19" s="3"/>
      <c r="U19" s="3"/>
      <c r="V19" s="3"/>
      <c r="W19" s="3"/>
      <c r="X19" s="3"/>
      <c r="Y19" s="3"/>
    </row>
    <row r="20" spans="1:28" s="2" customFormat="1" ht="180.75" customHeight="1" x14ac:dyDescent="0.2">
      <c r="A20" s="355"/>
      <c r="B20" s="355"/>
      <c r="C20" s="357"/>
      <c r="D20" s="355"/>
      <c r="E20" s="355"/>
      <c r="F20" s="355"/>
      <c r="G20" s="355"/>
      <c r="H20" s="355"/>
      <c r="I20" s="355"/>
      <c r="J20" s="355"/>
      <c r="K20" s="355"/>
      <c r="L20" s="355"/>
      <c r="M20" s="355"/>
      <c r="N20" s="355"/>
      <c r="O20" s="355"/>
      <c r="P20" s="355"/>
      <c r="Q20" s="31" t="s">
        <v>392</v>
      </c>
      <c r="R20" s="32" t="s">
        <v>393</v>
      </c>
      <c r="S20" s="358"/>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576</v>
      </c>
      <c r="C23" s="34"/>
      <c r="D23" s="34"/>
      <c r="E23" s="200" t="s">
        <v>577</v>
      </c>
      <c r="F23" s="200" t="s">
        <v>577</v>
      </c>
      <c r="G23" s="200" t="s">
        <v>577</v>
      </c>
      <c r="H23" s="200"/>
      <c r="I23" s="200"/>
      <c r="J23" s="200"/>
      <c r="K23" s="200"/>
      <c r="L23" s="200"/>
      <c r="M23" s="200"/>
      <c r="N23" s="200"/>
      <c r="O23" s="200"/>
      <c r="P23" s="200"/>
      <c r="Q23" s="201"/>
      <c r="R23" s="202"/>
      <c r="S23" s="202"/>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B26" sqref="B26"/>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48" t="str">
        <f>'1. паспорт местоположение'!$A$5</f>
        <v>Год раскрытия информации: 2021 год</v>
      </c>
      <c r="B6" s="348"/>
      <c r="C6" s="348"/>
      <c r="D6" s="348"/>
      <c r="E6" s="348"/>
      <c r="F6" s="348"/>
      <c r="G6" s="348"/>
      <c r="H6" s="348"/>
      <c r="I6" s="348"/>
      <c r="J6" s="348"/>
      <c r="K6" s="348"/>
      <c r="L6" s="348"/>
      <c r="M6" s="348"/>
      <c r="N6" s="348"/>
      <c r="O6" s="348"/>
      <c r="P6" s="348"/>
      <c r="Q6" s="348"/>
      <c r="R6" s="348"/>
      <c r="S6" s="348"/>
      <c r="T6" s="348"/>
    </row>
    <row r="7" spans="1:20" s="7" customFormat="1" x14ac:dyDescent="0.2">
      <c r="A7" s="12"/>
    </row>
    <row r="8" spans="1:20" s="7" customFormat="1" ht="18.75" x14ac:dyDescent="0.2">
      <c r="A8" s="352" t="s">
        <v>10</v>
      </c>
      <c r="B8" s="352"/>
      <c r="C8" s="352"/>
      <c r="D8" s="352"/>
      <c r="E8" s="352"/>
      <c r="F8" s="352"/>
      <c r="G8" s="352"/>
      <c r="H8" s="352"/>
      <c r="I8" s="352"/>
      <c r="J8" s="352"/>
      <c r="K8" s="352"/>
      <c r="L8" s="352"/>
      <c r="M8" s="352"/>
      <c r="N8" s="352"/>
      <c r="O8" s="352"/>
      <c r="P8" s="352"/>
      <c r="Q8" s="352"/>
      <c r="R8" s="352"/>
      <c r="S8" s="352"/>
      <c r="T8" s="352"/>
    </row>
    <row r="9" spans="1:20" s="7" customFormat="1" ht="18.75" x14ac:dyDescent="0.2">
      <c r="A9" s="352"/>
      <c r="B9" s="352"/>
      <c r="C9" s="352"/>
      <c r="D9" s="352"/>
      <c r="E9" s="352"/>
      <c r="F9" s="352"/>
      <c r="G9" s="352"/>
      <c r="H9" s="352"/>
      <c r="I9" s="352"/>
      <c r="J9" s="352"/>
      <c r="K9" s="352"/>
      <c r="L9" s="352"/>
      <c r="M9" s="352"/>
      <c r="N9" s="352"/>
      <c r="O9" s="352"/>
      <c r="P9" s="352"/>
      <c r="Q9" s="352"/>
      <c r="R9" s="352"/>
      <c r="S9" s="352"/>
      <c r="T9" s="352"/>
    </row>
    <row r="10" spans="1:20" s="7" customFormat="1" ht="18.75" customHeight="1" x14ac:dyDescent="0.2">
      <c r="A10" s="353" t="str">
        <f>'1. паспорт местоположение'!A9:C9</f>
        <v xml:space="preserve">ГУП "Региональные электрические сети "РБ  </v>
      </c>
      <c r="B10" s="353"/>
      <c r="C10" s="353"/>
      <c r="D10" s="353"/>
      <c r="E10" s="353"/>
      <c r="F10" s="353"/>
      <c r="G10" s="353"/>
      <c r="H10" s="353"/>
      <c r="I10" s="353"/>
      <c r="J10" s="353"/>
      <c r="K10" s="353"/>
      <c r="L10" s="353"/>
      <c r="M10" s="353"/>
      <c r="N10" s="353"/>
      <c r="O10" s="353"/>
      <c r="P10" s="353"/>
      <c r="Q10" s="353"/>
      <c r="R10" s="353"/>
      <c r="S10" s="353"/>
      <c r="T10" s="353"/>
    </row>
    <row r="11" spans="1:20" s="7" customFormat="1" ht="18.75" customHeight="1" x14ac:dyDescent="0.2">
      <c r="A11" s="349" t="s">
        <v>9</v>
      </c>
      <c r="B11" s="349"/>
      <c r="C11" s="349"/>
      <c r="D11" s="349"/>
      <c r="E11" s="349"/>
      <c r="F11" s="349"/>
      <c r="G11" s="349"/>
      <c r="H11" s="349"/>
      <c r="I11" s="349"/>
      <c r="J11" s="349"/>
      <c r="K11" s="349"/>
      <c r="L11" s="349"/>
      <c r="M11" s="349"/>
      <c r="N11" s="349"/>
      <c r="O11" s="349"/>
      <c r="P11" s="349"/>
      <c r="Q11" s="349"/>
      <c r="R11" s="349"/>
      <c r="S11" s="349"/>
      <c r="T11" s="349"/>
    </row>
    <row r="12" spans="1:20" s="7" customFormat="1" ht="18.75" x14ac:dyDescent="0.2">
      <c r="A12" s="352"/>
      <c r="B12" s="352"/>
      <c r="C12" s="352"/>
      <c r="D12" s="352"/>
      <c r="E12" s="352"/>
      <c r="F12" s="352"/>
      <c r="G12" s="352"/>
      <c r="H12" s="352"/>
      <c r="I12" s="352"/>
      <c r="J12" s="352"/>
      <c r="K12" s="352"/>
      <c r="L12" s="352"/>
      <c r="M12" s="352"/>
      <c r="N12" s="352"/>
      <c r="O12" s="352"/>
      <c r="P12" s="352"/>
      <c r="Q12" s="352"/>
      <c r="R12" s="352"/>
      <c r="S12" s="352"/>
      <c r="T12" s="352"/>
    </row>
    <row r="13" spans="1:20" s="7" customFormat="1" ht="18.75" customHeight="1" x14ac:dyDescent="0.2">
      <c r="A13" s="354" t="str">
        <f>'1. паспорт местоположение'!$A$12</f>
        <v>L_ 2022011318</v>
      </c>
      <c r="B13" s="354"/>
      <c r="C13" s="354"/>
      <c r="D13" s="354"/>
      <c r="E13" s="354"/>
      <c r="F13" s="354"/>
      <c r="G13" s="354"/>
      <c r="H13" s="354"/>
      <c r="I13" s="354"/>
      <c r="J13" s="354"/>
      <c r="K13" s="354"/>
      <c r="L13" s="354"/>
      <c r="M13" s="354"/>
      <c r="N13" s="354"/>
      <c r="O13" s="354"/>
      <c r="P13" s="354"/>
      <c r="Q13" s="354"/>
      <c r="R13" s="354"/>
      <c r="S13" s="354"/>
      <c r="T13" s="354"/>
    </row>
    <row r="14" spans="1:20" s="7" customFormat="1" ht="18.75" customHeight="1" x14ac:dyDescent="0.2">
      <c r="A14" s="349" t="s">
        <v>8</v>
      </c>
      <c r="B14" s="349"/>
      <c r="C14" s="349"/>
      <c r="D14" s="349"/>
      <c r="E14" s="349"/>
      <c r="F14" s="349"/>
      <c r="G14" s="349"/>
      <c r="H14" s="349"/>
      <c r="I14" s="349"/>
      <c r="J14" s="349"/>
      <c r="K14" s="349"/>
      <c r="L14" s="349"/>
      <c r="M14" s="349"/>
      <c r="N14" s="349"/>
      <c r="O14" s="349"/>
      <c r="P14" s="349"/>
      <c r="Q14" s="349"/>
      <c r="R14" s="349"/>
      <c r="S14" s="349"/>
      <c r="T14" s="349"/>
    </row>
    <row r="15" spans="1:20" s="7" customFormat="1" ht="15.75" customHeight="1" x14ac:dyDescent="0.2">
      <c r="A15" s="359"/>
      <c r="B15" s="359"/>
      <c r="C15" s="359"/>
      <c r="D15" s="359"/>
      <c r="E15" s="359"/>
      <c r="F15" s="359"/>
      <c r="G15" s="359"/>
      <c r="H15" s="359"/>
      <c r="I15" s="359"/>
      <c r="J15" s="359"/>
      <c r="K15" s="359"/>
      <c r="L15" s="359"/>
      <c r="M15" s="359"/>
      <c r="N15" s="359"/>
      <c r="O15" s="359"/>
      <c r="P15" s="359"/>
      <c r="Q15" s="359"/>
      <c r="R15" s="359"/>
      <c r="S15" s="359"/>
      <c r="T15" s="359"/>
    </row>
    <row r="16" spans="1:20" s="2" customFormat="1" x14ac:dyDescent="0.2">
      <c r="A16" s="353" t="str">
        <f>'1. паспорт местоположение'!$A$15</f>
        <v>Замена транс-в в  КТП-1817 с.Ким Альшеевского р-на  кол-ве  1шт ТМ-250 на ТМГ-250  10кВ</v>
      </c>
      <c r="B16" s="353"/>
      <c r="C16" s="353"/>
      <c r="D16" s="353"/>
      <c r="E16" s="353"/>
      <c r="F16" s="353"/>
      <c r="G16" s="353"/>
      <c r="H16" s="353"/>
      <c r="I16" s="353"/>
      <c r="J16" s="353"/>
      <c r="K16" s="353"/>
      <c r="L16" s="353"/>
      <c r="M16" s="353"/>
      <c r="N16" s="353"/>
      <c r="O16" s="353"/>
      <c r="P16" s="353"/>
      <c r="Q16" s="353"/>
      <c r="R16" s="353"/>
      <c r="S16" s="353"/>
      <c r="T16" s="353"/>
    </row>
    <row r="17" spans="1:113" s="2" customFormat="1" ht="15" customHeight="1" x14ac:dyDescent="0.2">
      <c r="A17" s="349" t="s">
        <v>7</v>
      </c>
      <c r="B17" s="349"/>
      <c r="C17" s="349"/>
      <c r="D17" s="349"/>
      <c r="E17" s="349"/>
      <c r="F17" s="349"/>
      <c r="G17" s="349"/>
      <c r="H17" s="349"/>
      <c r="I17" s="349"/>
      <c r="J17" s="349"/>
      <c r="K17" s="349"/>
      <c r="L17" s="349"/>
      <c r="M17" s="349"/>
      <c r="N17" s="349"/>
      <c r="O17" s="349"/>
      <c r="P17" s="349"/>
      <c r="Q17" s="349"/>
      <c r="R17" s="349"/>
      <c r="S17" s="349"/>
      <c r="T17" s="349"/>
    </row>
    <row r="18" spans="1:113" s="2" customFormat="1" ht="15" customHeight="1" x14ac:dyDescent="0.2">
      <c r="A18" s="359"/>
      <c r="B18" s="359"/>
      <c r="C18" s="359"/>
      <c r="D18" s="359"/>
      <c r="E18" s="359"/>
      <c r="F18" s="359"/>
      <c r="G18" s="359"/>
      <c r="H18" s="359"/>
      <c r="I18" s="359"/>
      <c r="J18" s="359"/>
      <c r="K18" s="359"/>
      <c r="L18" s="359"/>
      <c r="M18" s="359"/>
      <c r="N18" s="359"/>
      <c r="O18" s="359"/>
      <c r="P18" s="359"/>
      <c r="Q18" s="359"/>
      <c r="R18" s="359"/>
      <c r="S18" s="359"/>
      <c r="T18" s="359"/>
    </row>
    <row r="19" spans="1:113" s="2" customFormat="1" ht="15" customHeight="1" x14ac:dyDescent="0.2">
      <c r="A19" s="351" t="s">
        <v>507</v>
      </c>
      <c r="B19" s="351"/>
      <c r="C19" s="351"/>
      <c r="D19" s="351"/>
      <c r="E19" s="351"/>
      <c r="F19" s="351"/>
      <c r="G19" s="351"/>
      <c r="H19" s="351"/>
      <c r="I19" s="351"/>
      <c r="J19" s="351"/>
      <c r="K19" s="351"/>
      <c r="L19" s="351"/>
      <c r="M19" s="351"/>
      <c r="N19" s="351"/>
      <c r="O19" s="351"/>
      <c r="P19" s="351"/>
      <c r="Q19" s="351"/>
      <c r="R19" s="351"/>
      <c r="S19" s="351"/>
      <c r="T19" s="351"/>
    </row>
    <row r="20" spans="1:113" s="39" customFormat="1" ht="21" customHeight="1" x14ac:dyDescent="0.25">
      <c r="A20" s="375"/>
      <c r="B20" s="375"/>
      <c r="C20" s="375"/>
      <c r="D20" s="375"/>
      <c r="E20" s="375"/>
      <c r="F20" s="375"/>
      <c r="G20" s="375"/>
      <c r="H20" s="375"/>
      <c r="I20" s="375"/>
      <c r="J20" s="375"/>
      <c r="K20" s="375"/>
      <c r="L20" s="375"/>
      <c r="M20" s="375"/>
      <c r="N20" s="375"/>
      <c r="O20" s="375"/>
      <c r="P20" s="375"/>
      <c r="Q20" s="375"/>
      <c r="R20" s="375"/>
      <c r="S20" s="375"/>
      <c r="T20" s="375"/>
    </row>
    <row r="21" spans="1:113" ht="46.5" customHeight="1" x14ac:dyDescent="0.25">
      <c r="A21" s="369" t="s">
        <v>6</v>
      </c>
      <c r="B21" s="362" t="s">
        <v>228</v>
      </c>
      <c r="C21" s="363"/>
      <c r="D21" s="366" t="s">
        <v>122</v>
      </c>
      <c r="E21" s="362" t="s">
        <v>535</v>
      </c>
      <c r="F21" s="363"/>
      <c r="G21" s="362" t="s">
        <v>279</v>
      </c>
      <c r="H21" s="363"/>
      <c r="I21" s="362" t="s">
        <v>121</v>
      </c>
      <c r="J21" s="363"/>
      <c r="K21" s="366" t="s">
        <v>120</v>
      </c>
      <c r="L21" s="362" t="s">
        <v>119</v>
      </c>
      <c r="M21" s="363"/>
      <c r="N21" s="362" t="s">
        <v>532</v>
      </c>
      <c r="O21" s="363"/>
      <c r="P21" s="366" t="s">
        <v>118</v>
      </c>
      <c r="Q21" s="372" t="s">
        <v>117</v>
      </c>
      <c r="R21" s="373"/>
      <c r="S21" s="372" t="s">
        <v>116</v>
      </c>
      <c r="T21" s="374"/>
    </row>
    <row r="22" spans="1:113" ht="204.75" customHeight="1" x14ac:dyDescent="0.25">
      <c r="A22" s="370"/>
      <c r="B22" s="364"/>
      <c r="C22" s="365"/>
      <c r="D22" s="368"/>
      <c r="E22" s="364"/>
      <c r="F22" s="365"/>
      <c r="G22" s="364"/>
      <c r="H22" s="365"/>
      <c r="I22" s="364"/>
      <c r="J22" s="365"/>
      <c r="K22" s="367"/>
      <c r="L22" s="364"/>
      <c r="M22" s="365"/>
      <c r="N22" s="364"/>
      <c r="O22" s="365"/>
      <c r="P22" s="367"/>
      <c r="Q22" s="84" t="s">
        <v>115</v>
      </c>
      <c r="R22" s="84" t="s">
        <v>506</v>
      </c>
      <c r="S22" s="84" t="s">
        <v>114</v>
      </c>
      <c r="T22" s="84" t="s">
        <v>113</v>
      </c>
    </row>
    <row r="23" spans="1:113" ht="51.75" customHeight="1" x14ac:dyDescent="0.25">
      <c r="A23" s="371"/>
      <c r="B23" s="84" t="s">
        <v>111</v>
      </c>
      <c r="C23" s="84" t="s">
        <v>112</v>
      </c>
      <c r="D23" s="367"/>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585</v>
      </c>
      <c r="C25" s="147" t="str">
        <f>B25</f>
        <v>КТП-1735</v>
      </c>
      <c r="D25" s="148" t="str">
        <f>C25</f>
        <v>КТП-1735</v>
      </c>
      <c r="E25" s="148" t="str">
        <f>B25</f>
        <v>КТП-1735</v>
      </c>
      <c r="F25" s="148" t="str">
        <f>C25</f>
        <v>КТП-1735</v>
      </c>
      <c r="G25" s="148" t="str">
        <f>B25</f>
        <v>КТП-1735</v>
      </c>
      <c r="H25" s="148" t="str">
        <f>C25</f>
        <v>КТП-1735</v>
      </c>
      <c r="I25" s="147">
        <v>0</v>
      </c>
      <c r="J25" s="147">
        <v>2022</v>
      </c>
      <c r="K25" s="147">
        <f>J25</f>
        <v>2022</v>
      </c>
      <c r="L25" s="147">
        <v>6</v>
      </c>
      <c r="M25" s="147">
        <v>6</v>
      </c>
      <c r="N25" s="148" t="s">
        <v>545</v>
      </c>
      <c r="O25" s="148" t="s">
        <v>545</v>
      </c>
      <c r="P25" s="147" t="s">
        <v>545</v>
      </c>
      <c r="Q25" s="148" t="s">
        <v>582</v>
      </c>
      <c r="R25" s="148" t="s">
        <v>583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52" t="s">
        <v>10</v>
      </c>
      <c r="F7" s="352"/>
      <c r="G7" s="352"/>
      <c r="H7" s="352"/>
      <c r="I7" s="352"/>
      <c r="J7" s="352"/>
      <c r="K7" s="352"/>
      <c r="L7" s="352"/>
      <c r="M7" s="352"/>
      <c r="N7" s="352"/>
      <c r="O7" s="352"/>
      <c r="P7" s="352"/>
      <c r="Q7" s="352"/>
      <c r="R7" s="352"/>
      <c r="S7" s="352"/>
      <c r="T7" s="352"/>
      <c r="U7" s="352"/>
      <c r="V7" s="352"/>
      <c r="W7" s="352"/>
      <c r="X7" s="352"/>
      <c r="Y7" s="35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53" t="s">
        <v>553</v>
      </c>
      <c r="F9" s="353"/>
      <c r="G9" s="353"/>
      <c r="H9" s="353"/>
      <c r="I9" s="353"/>
      <c r="J9" s="353"/>
      <c r="K9" s="353"/>
      <c r="L9" s="353"/>
      <c r="M9" s="353"/>
      <c r="N9" s="353"/>
      <c r="O9" s="353"/>
      <c r="P9" s="353"/>
      <c r="Q9" s="353"/>
      <c r="R9" s="353"/>
      <c r="S9" s="353"/>
      <c r="T9" s="353"/>
      <c r="U9" s="353"/>
      <c r="V9" s="353"/>
      <c r="W9" s="353"/>
      <c r="X9" s="353"/>
      <c r="Y9" s="353"/>
    </row>
    <row r="10" spans="1:27" s="7" customFormat="1" ht="18.75" customHeight="1" x14ac:dyDescent="0.2">
      <c r="E10" s="349" t="s">
        <v>9</v>
      </c>
      <c r="F10" s="349"/>
      <c r="G10" s="349"/>
      <c r="H10" s="349"/>
      <c r="I10" s="349"/>
      <c r="J10" s="349"/>
      <c r="K10" s="349"/>
      <c r="L10" s="349"/>
      <c r="M10" s="349"/>
      <c r="N10" s="349"/>
      <c r="O10" s="349"/>
      <c r="P10" s="349"/>
      <c r="Q10" s="349"/>
      <c r="R10" s="349"/>
      <c r="S10" s="349"/>
      <c r="T10" s="349"/>
      <c r="U10" s="349"/>
      <c r="V10" s="349"/>
      <c r="W10" s="349"/>
      <c r="X10" s="349"/>
      <c r="Y10" s="34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54" t="str">
        <f>'1. паспорт местоположение'!$A$12</f>
        <v>L_ 2022011318</v>
      </c>
      <c r="F12" s="354"/>
      <c r="G12" s="354"/>
      <c r="H12" s="354"/>
      <c r="I12" s="354"/>
      <c r="J12" s="354"/>
      <c r="K12" s="354"/>
      <c r="L12" s="354"/>
      <c r="M12" s="354"/>
      <c r="N12" s="354"/>
      <c r="O12" s="354"/>
      <c r="P12" s="354"/>
      <c r="Q12" s="354"/>
      <c r="R12" s="354"/>
      <c r="S12" s="354"/>
      <c r="T12" s="354"/>
      <c r="U12" s="354"/>
      <c r="V12" s="354"/>
      <c r="W12" s="354"/>
      <c r="X12" s="354"/>
      <c r="Y12" s="354"/>
    </row>
    <row r="13" spans="1:27" s="7" customFormat="1" ht="18.75" customHeight="1" x14ac:dyDescent="0.2">
      <c r="E13" s="349" t="s">
        <v>8</v>
      </c>
      <c r="F13" s="349"/>
      <c r="G13" s="349"/>
      <c r="H13" s="349"/>
      <c r="I13" s="349"/>
      <c r="J13" s="349"/>
      <c r="K13" s="349"/>
      <c r="L13" s="349"/>
      <c r="M13" s="349"/>
      <c r="N13" s="349"/>
      <c r="O13" s="349"/>
      <c r="P13" s="349"/>
      <c r="Q13" s="349"/>
      <c r="R13" s="349"/>
      <c r="S13" s="349"/>
      <c r="T13" s="349"/>
      <c r="U13" s="349"/>
      <c r="V13" s="349"/>
      <c r="W13" s="349"/>
      <c r="X13" s="349"/>
      <c r="Y13" s="34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53" t="str">
        <f>'1. паспорт местоположение'!$A$15</f>
        <v>Замена транс-в в  КТП-1817 с.Ким Альшеевского р-на  кол-ве  1шт ТМ-250 на ТМГ-250  10кВ</v>
      </c>
      <c r="F15" s="353"/>
      <c r="G15" s="353"/>
      <c r="H15" s="353"/>
      <c r="I15" s="353"/>
      <c r="J15" s="353"/>
      <c r="K15" s="353"/>
      <c r="L15" s="353"/>
      <c r="M15" s="353"/>
      <c r="N15" s="353"/>
      <c r="O15" s="353"/>
      <c r="P15" s="353"/>
      <c r="Q15" s="353"/>
      <c r="R15" s="353"/>
      <c r="S15" s="353"/>
      <c r="T15" s="353"/>
      <c r="U15" s="353"/>
      <c r="V15" s="353"/>
      <c r="W15" s="353"/>
      <c r="X15" s="353"/>
      <c r="Y15" s="353"/>
    </row>
    <row r="16" spans="1:27" s="2" customFormat="1" ht="15" customHeight="1" x14ac:dyDescent="0.2">
      <c r="E16" s="349" t="s">
        <v>7</v>
      </c>
      <c r="F16" s="349"/>
      <c r="G16" s="349"/>
      <c r="H16" s="349"/>
      <c r="I16" s="349"/>
      <c r="J16" s="349"/>
      <c r="K16" s="349"/>
      <c r="L16" s="349"/>
      <c r="M16" s="349"/>
      <c r="N16" s="349"/>
      <c r="O16" s="349"/>
      <c r="P16" s="349"/>
      <c r="Q16" s="349"/>
      <c r="R16" s="349"/>
      <c r="S16" s="349"/>
      <c r="T16" s="349"/>
      <c r="U16" s="349"/>
      <c r="V16" s="349"/>
      <c r="W16" s="349"/>
      <c r="X16" s="349"/>
      <c r="Y16" s="34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51"/>
      <c r="F18" s="351"/>
      <c r="G18" s="351"/>
      <c r="H18" s="351"/>
      <c r="I18" s="351"/>
      <c r="J18" s="351"/>
      <c r="K18" s="351"/>
      <c r="L18" s="351"/>
      <c r="M18" s="351"/>
      <c r="N18" s="351"/>
      <c r="O18" s="351"/>
      <c r="P18" s="351"/>
      <c r="Q18" s="351"/>
      <c r="R18" s="351"/>
      <c r="S18" s="351"/>
      <c r="T18" s="351"/>
      <c r="U18" s="351"/>
      <c r="V18" s="351"/>
      <c r="W18" s="351"/>
      <c r="X18" s="351"/>
      <c r="Y18" s="351"/>
    </row>
    <row r="19" spans="1:27" ht="25.5" customHeight="1" x14ac:dyDescent="0.25">
      <c r="A19" s="351" t="s">
        <v>509</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row>
    <row r="20" spans="1:27" s="39" customFormat="1" ht="21" customHeight="1" x14ac:dyDescent="0.25"/>
    <row r="21" spans="1:27" ht="15.75" customHeight="1" x14ac:dyDescent="0.25">
      <c r="A21" s="366" t="s">
        <v>6</v>
      </c>
      <c r="B21" s="362" t="s">
        <v>516</v>
      </c>
      <c r="C21" s="363"/>
      <c r="D21" s="362" t="s">
        <v>518</v>
      </c>
      <c r="E21" s="363"/>
      <c r="F21" s="372" t="s">
        <v>94</v>
      </c>
      <c r="G21" s="374"/>
      <c r="H21" s="374"/>
      <c r="I21" s="373"/>
      <c r="J21" s="366" t="s">
        <v>519</v>
      </c>
      <c r="K21" s="362" t="s">
        <v>520</v>
      </c>
      <c r="L21" s="363"/>
      <c r="M21" s="362" t="s">
        <v>521</v>
      </c>
      <c r="N21" s="363"/>
      <c r="O21" s="362" t="s">
        <v>508</v>
      </c>
      <c r="P21" s="363"/>
      <c r="Q21" s="362" t="s">
        <v>127</v>
      </c>
      <c r="R21" s="363"/>
      <c r="S21" s="366" t="s">
        <v>126</v>
      </c>
      <c r="T21" s="366" t="s">
        <v>522</v>
      </c>
      <c r="U21" s="366" t="s">
        <v>517</v>
      </c>
      <c r="V21" s="362" t="s">
        <v>125</v>
      </c>
      <c r="W21" s="363"/>
      <c r="X21" s="372" t="s">
        <v>117</v>
      </c>
      <c r="Y21" s="374"/>
      <c r="Z21" s="372" t="s">
        <v>116</v>
      </c>
      <c r="AA21" s="374"/>
    </row>
    <row r="22" spans="1:27" ht="216" customHeight="1" x14ac:dyDescent="0.25">
      <c r="A22" s="368"/>
      <c r="B22" s="364"/>
      <c r="C22" s="365"/>
      <c r="D22" s="364"/>
      <c r="E22" s="365"/>
      <c r="F22" s="372" t="s">
        <v>124</v>
      </c>
      <c r="G22" s="373"/>
      <c r="H22" s="372" t="s">
        <v>123</v>
      </c>
      <c r="I22" s="373"/>
      <c r="J22" s="367"/>
      <c r="K22" s="364"/>
      <c r="L22" s="365"/>
      <c r="M22" s="364"/>
      <c r="N22" s="365"/>
      <c r="O22" s="364"/>
      <c r="P22" s="365"/>
      <c r="Q22" s="364"/>
      <c r="R22" s="365"/>
      <c r="S22" s="367"/>
      <c r="T22" s="367"/>
      <c r="U22" s="367"/>
      <c r="V22" s="364"/>
      <c r="W22" s="365"/>
      <c r="X22" s="84" t="s">
        <v>115</v>
      </c>
      <c r="Y22" s="84" t="s">
        <v>506</v>
      </c>
      <c r="Z22" s="84" t="s">
        <v>114</v>
      </c>
      <c r="AA22" s="84" t="s">
        <v>113</v>
      </c>
    </row>
    <row r="23" spans="1:27" ht="60" customHeight="1" x14ac:dyDescent="0.25">
      <c r="A23" s="367"/>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topLeftCell="A10" zoomScale="85" zoomScaleNormal="85"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48" t="str">
        <f>'1. паспорт местоположение'!$A$5</f>
        <v>Год раскрытия информации: 2021 год</v>
      </c>
      <c r="B5" s="348"/>
      <c r="C5" s="34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52" t="s">
        <v>10</v>
      </c>
      <c r="B7" s="352"/>
      <c r="C7" s="352"/>
      <c r="D7" s="9"/>
      <c r="E7" s="9"/>
      <c r="F7" s="9"/>
      <c r="G7" s="9"/>
      <c r="H7" s="9"/>
      <c r="I7" s="9"/>
      <c r="J7" s="9"/>
      <c r="K7" s="9"/>
      <c r="L7" s="9"/>
      <c r="M7" s="9"/>
      <c r="N7" s="9"/>
      <c r="O7" s="9"/>
      <c r="P7" s="9"/>
      <c r="Q7" s="9"/>
      <c r="R7" s="9"/>
      <c r="S7" s="9"/>
      <c r="T7" s="9"/>
      <c r="U7" s="9"/>
    </row>
    <row r="8" spans="1:29" s="7" customFormat="1" ht="18.75" x14ac:dyDescent="0.2">
      <c r="A8" s="352"/>
      <c r="B8" s="352"/>
      <c r="C8" s="352"/>
      <c r="D8" s="10"/>
      <c r="E8" s="10"/>
      <c r="F8" s="10"/>
      <c r="G8" s="10"/>
      <c r="H8" s="9"/>
      <c r="I8" s="9"/>
      <c r="J8" s="9"/>
      <c r="K8" s="9"/>
      <c r="L8" s="9"/>
      <c r="M8" s="9"/>
      <c r="N8" s="9"/>
      <c r="O8" s="9"/>
      <c r="P8" s="9"/>
      <c r="Q8" s="9"/>
      <c r="R8" s="9"/>
      <c r="S8" s="9"/>
      <c r="T8" s="9"/>
      <c r="U8" s="9"/>
    </row>
    <row r="9" spans="1:29" s="7" customFormat="1" ht="18.75" x14ac:dyDescent="0.2">
      <c r="A9" s="353" t="str">
        <f>'1. паспорт местоположение'!A9:C9</f>
        <v xml:space="preserve">ГУП "Региональные электрические сети "РБ  </v>
      </c>
      <c r="B9" s="353"/>
      <c r="C9" s="353"/>
      <c r="D9" s="6"/>
      <c r="E9" s="6"/>
      <c r="F9" s="6"/>
      <c r="G9" s="6"/>
      <c r="H9" s="9"/>
      <c r="I9" s="9"/>
      <c r="J9" s="9"/>
      <c r="K9" s="9"/>
      <c r="L9" s="9"/>
      <c r="M9" s="9"/>
      <c r="N9" s="9"/>
      <c r="O9" s="9"/>
      <c r="P9" s="9"/>
      <c r="Q9" s="9"/>
      <c r="R9" s="9"/>
      <c r="S9" s="9"/>
      <c r="T9" s="9"/>
      <c r="U9" s="9"/>
    </row>
    <row r="10" spans="1:29" s="7" customFormat="1" ht="18.75" x14ac:dyDescent="0.2">
      <c r="A10" s="349" t="s">
        <v>9</v>
      </c>
      <c r="B10" s="349"/>
      <c r="C10" s="349"/>
      <c r="D10" s="4"/>
      <c r="E10" s="4"/>
      <c r="F10" s="4"/>
      <c r="G10" s="4"/>
      <c r="H10" s="9"/>
      <c r="I10" s="9"/>
      <c r="J10" s="9"/>
      <c r="K10" s="9"/>
      <c r="L10" s="9"/>
      <c r="M10" s="9"/>
      <c r="N10" s="9"/>
      <c r="O10" s="9"/>
      <c r="P10" s="9"/>
      <c r="Q10" s="9"/>
      <c r="R10" s="9"/>
      <c r="S10" s="9"/>
      <c r="T10" s="9"/>
      <c r="U10" s="9"/>
    </row>
    <row r="11" spans="1:29" s="7" customFormat="1" ht="18.75" x14ac:dyDescent="0.2">
      <c r="A11" s="352"/>
      <c r="B11" s="352"/>
      <c r="C11" s="352"/>
      <c r="D11" s="10"/>
      <c r="E11" s="10"/>
      <c r="F11" s="10"/>
      <c r="G11" s="10"/>
      <c r="H11" s="9"/>
      <c r="I11" s="9"/>
      <c r="J11" s="9"/>
      <c r="K11" s="9"/>
      <c r="L11" s="9"/>
      <c r="M11" s="9"/>
      <c r="N11" s="9"/>
      <c r="O11" s="9"/>
      <c r="P11" s="9"/>
      <c r="Q11" s="9"/>
      <c r="R11" s="9"/>
      <c r="S11" s="9"/>
      <c r="T11" s="9"/>
      <c r="U11" s="9"/>
    </row>
    <row r="12" spans="1:29" s="7" customFormat="1" ht="18.75" x14ac:dyDescent="0.2">
      <c r="A12" s="354" t="str">
        <f>'1. паспорт местоположение'!$A$12</f>
        <v>L_ 2022011318</v>
      </c>
      <c r="B12" s="354"/>
      <c r="C12" s="354"/>
      <c r="D12" s="6"/>
      <c r="E12" s="6"/>
      <c r="F12" s="6"/>
      <c r="G12" s="6"/>
      <c r="H12" s="9"/>
      <c r="I12" s="9"/>
      <c r="J12" s="9"/>
      <c r="K12" s="9"/>
      <c r="L12" s="9"/>
      <c r="M12" s="9"/>
      <c r="N12" s="9"/>
      <c r="O12" s="9"/>
      <c r="P12" s="9"/>
      <c r="Q12" s="9"/>
      <c r="R12" s="9"/>
      <c r="S12" s="9"/>
      <c r="T12" s="9"/>
      <c r="U12" s="9"/>
    </row>
    <row r="13" spans="1:29" s="7" customFormat="1" ht="18.75" x14ac:dyDescent="0.2">
      <c r="A13" s="349" t="s">
        <v>8</v>
      </c>
      <c r="B13" s="349"/>
      <c r="C13" s="349"/>
      <c r="D13" s="4"/>
      <c r="E13" s="4"/>
      <c r="F13" s="4"/>
      <c r="G13" s="4"/>
      <c r="H13" s="9"/>
      <c r="I13" s="9"/>
      <c r="J13" s="9"/>
      <c r="K13" s="9"/>
      <c r="L13" s="9"/>
      <c r="M13" s="9"/>
      <c r="N13" s="9"/>
      <c r="O13" s="9"/>
      <c r="P13" s="9"/>
      <c r="Q13" s="9"/>
      <c r="R13" s="9"/>
      <c r="S13" s="9"/>
      <c r="T13" s="9"/>
      <c r="U13" s="9"/>
    </row>
    <row r="14" spans="1:29" s="7" customFormat="1" ht="15.75" customHeight="1" x14ac:dyDescent="0.2">
      <c r="A14" s="359"/>
      <c r="B14" s="359"/>
      <c r="C14" s="359"/>
      <c r="D14" s="3"/>
      <c r="E14" s="3"/>
      <c r="F14" s="3"/>
      <c r="G14" s="3"/>
      <c r="H14" s="3"/>
      <c r="I14" s="3"/>
      <c r="J14" s="3"/>
      <c r="K14" s="3"/>
      <c r="L14" s="3"/>
      <c r="M14" s="3"/>
      <c r="N14" s="3"/>
      <c r="O14" s="3"/>
      <c r="P14" s="3"/>
      <c r="Q14" s="3"/>
      <c r="R14" s="3"/>
      <c r="S14" s="3"/>
      <c r="T14" s="3"/>
      <c r="U14" s="3"/>
    </row>
    <row r="15" spans="1:29" s="2" customFormat="1" ht="15.75" x14ac:dyDescent="0.2">
      <c r="A15" s="353" t="str">
        <f>'1. паспорт местоположение'!$A$15</f>
        <v>Замена транс-в в  КТП-1817 с.Ким Альшеевского р-на  кол-ве  1шт ТМ-250 на ТМГ-250  10кВ</v>
      </c>
      <c r="B15" s="353"/>
      <c r="C15" s="353"/>
      <c r="D15" s="6"/>
      <c r="E15" s="6"/>
      <c r="F15" s="6"/>
      <c r="G15" s="6"/>
      <c r="H15" s="6"/>
      <c r="I15" s="6"/>
      <c r="J15" s="6"/>
      <c r="K15" s="6"/>
      <c r="L15" s="6"/>
      <c r="M15" s="6"/>
      <c r="N15" s="6"/>
      <c r="O15" s="6"/>
      <c r="P15" s="6"/>
      <c r="Q15" s="6"/>
      <c r="R15" s="6"/>
      <c r="S15" s="6"/>
      <c r="T15" s="6"/>
      <c r="U15" s="6"/>
    </row>
    <row r="16" spans="1:29" s="2" customFormat="1" ht="15" customHeight="1" x14ac:dyDescent="0.2">
      <c r="A16" s="349" t="s">
        <v>7</v>
      </c>
      <c r="B16" s="349"/>
      <c r="C16" s="349"/>
      <c r="D16" s="4"/>
      <c r="E16" s="4"/>
      <c r="F16" s="4"/>
      <c r="G16" s="4"/>
      <c r="H16" s="4"/>
      <c r="I16" s="4"/>
      <c r="J16" s="4"/>
      <c r="K16" s="4"/>
      <c r="L16" s="4"/>
      <c r="M16" s="4"/>
      <c r="N16" s="4"/>
      <c r="O16" s="4"/>
      <c r="P16" s="4"/>
      <c r="Q16" s="4"/>
      <c r="R16" s="4"/>
      <c r="S16" s="4"/>
      <c r="T16" s="4"/>
      <c r="U16" s="4"/>
    </row>
    <row r="17" spans="1:21" s="2" customFormat="1" ht="15" customHeight="1" x14ac:dyDescent="0.2">
      <c r="A17" s="359"/>
      <c r="B17" s="359"/>
      <c r="C17" s="359"/>
      <c r="D17" s="3"/>
      <c r="E17" s="3"/>
      <c r="F17" s="3"/>
      <c r="G17" s="3"/>
      <c r="H17" s="3"/>
      <c r="I17" s="3"/>
      <c r="J17" s="3"/>
      <c r="K17" s="3"/>
      <c r="L17" s="3"/>
      <c r="M17" s="3"/>
      <c r="N17" s="3"/>
      <c r="O17" s="3"/>
      <c r="P17" s="3"/>
      <c r="Q17" s="3"/>
      <c r="R17" s="3"/>
    </row>
    <row r="18" spans="1:21" s="2" customFormat="1" ht="27.75" customHeight="1" x14ac:dyDescent="0.2">
      <c r="A18" s="350" t="s">
        <v>501</v>
      </c>
      <c r="B18" s="350"/>
      <c r="C18" s="35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Замена транс-в в  КТП-1817 с.Ким Альшеевского р-на  кол-ве  1шт ТМ-250 на ТМГ-250  10кВ</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0.34814000000000001</v>
      </c>
    </row>
    <row r="26" spans="1:21" ht="156" customHeight="1" x14ac:dyDescent="0.25">
      <c r="A26" s="19" t="s">
        <v>60</v>
      </c>
      <c r="B26" s="21" t="s">
        <v>236</v>
      </c>
      <c r="C26" s="29" t="s">
        <v>579</v>
      </c>
    </row>
    <row r="27" spans="1:21" ht="42.75" customHeight="1" x14ac:dyDescent="0.25">
      <c r="A27" s="19" t="s">
        <v>59</v>
      </c>
      <c r="B27" s="21" t="s">
        <v>515</v>
      </c>
      <c r="C27" s="26" t="s">
        <v>580</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561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9"/>
      <c r="AB6" s="9"/>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9"/>
      <c r="AB7" s="9"/>
    </row>
    <row r="8" spans="1:28" ht="15.75" x14ac:dyDescent="0.25">
      <c r="A8" s="353" t="s">
        <v>553</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6"/>
      <c r="AB8" s="6"/>
    </row>
    <row r="9" spans="1:28" ht="15.75"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4"/>
      <c r="AB9" s="4"/>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9"/>
      <c r="AB10" s="9"/>
    </row>
    <row r="11" spans="1:28" ht="15.75" x14ac:dyDescent="0.25">
      <c r="A11" s="354" t="str">
        <f>'1. паспорт местоположение'!$A$12</f>
        <v>L_ 2022011318</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6"/>
      <c r="AB11" s="6"/>
    </row>
    <row r="12" spans="1:28" ht="15.75"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4"/>
      <c r="AB12" s="4"/>
    </row>
    <row r="13" spans="1:28" ht="18.75" x14ac:dyDescent="0.25">
      <c r="A13" s="359"/>
      <c r="B13" s="359"/>
      <c r="C13" s="359"/>
      <c r="D13" s="359"/>
      <c r="E13" s="359"/>
      <c r="F13" s="359"/>
      <c r="G13" s="359"/>
      <c r="H13" s="359"/>
      <c r="I13" s="359"/>
      <c r="J13" s="359"/>
      <c r="K13" s="359"/>
      <c r="L13" s="359"/>
      <c r="M13" s="359"/>
      <c r="N13" s="359"/>
      <c r="O13" s="359"/>
      <c r="P13" s="359"/>
      <c r="Q13" s="359"/>
      <c r="R13" s="359"/>
      <c r="S13" s="359"/>
      <c r="T13" s="359"/>
      <c r="U13" s="359"/>
      <c r="V13" s="359"/>
      <c r="W13" s="359"/>
      <c r="X13" s="359"/>
      <c r="Y13" s="359"/>
      <c r="Z13" s="359"/>
      <c r="AA13" s="8"/>
      <c r="AB13" s="8"/>
    </row>
    <row r="14" spans="1:28" ht="15.75" x14ac:dyDescent="0.25">
      <c r="A14" s="353" t="str">
        <f>'1. паспорт местоположение'!$A$15</f>
        <v>Замена транс-в в  КТП-1817 с.Ким Альшеевского р-на  кол-ве  1шт ТМ-250 на ТМГ-250  10кВ</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6"/>
      <c r="AB14" s="6"/>
    </row>
    <row r="15" spans="1:28" ht="15.75"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4"/>
      <c r="AB15" s="4"/>
    </row>
    <row r="16" spans="1:28"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14"/>
      <c r="AB16" s="14"/>
    </row>
    <row r="17" spans="1:2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14"/>
      <c r="AB17" s="14"/>
    </row>
    <row r="18" spans="1:28"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14"/>
      <c r="AB18" s="14"/>
    </row>
    <row r="19" spans="1:2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14"/>
      <c r="AB19" s="14"/>
    </row>
    <row r="20" spans="1:2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14"/>
      <c r="AB20" s="14"/>
    </row>
    <row r="21" spans="1:28" x14ac:dyDescent="0.25">
      <c r="A21" s="376"/>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14"/>
      <c r="AB21" s="14"/>
    </row>
    <row r="22" spans="1:28" x14ac:dyDescent="0.25">
      <c r="A22" s="377" t="s">
        <v>533</v>
      </c>
      <c r="B22" s="377"/>
      <c r="C22" s="377"/>
      <c r="D22" s="377"/>
      <c r="E22" s="377"/>
      <c r="F22" s="377"/>
      <c r="G22" s="377"/>
      <c r="H22" s="377"/>
      <c r="I22" s="377"/>
      <c r="J22" s="377"/>
      <c r="K22" s="377"/>
      <c r="L22" s="377"/>
      <c r="M22" s="377"/>
      <c r="N22" s="377"/>
      <c r="O22" s="377"/>
      <c r="P22" s="377"/>
      <c r="Q22" s="377"/>
      <c r="R22" s="377"/>
      <c r="S22" s="377"/>
      <c r="T22" s="377"/>
      <c r="U22" s="377"/>
      <c r="V22" s="377"/>
      <c r="W22" s="377"/>
      <c r="X22" s="377"/>
      <c r="Y22" s="377"/>
      <c r="Z22" s="377"/>
      <c r="AA22" s="126"/>
      <c r="AB22" s="126"/>
    </row>
    <row r="23" spans="1:28" ht="32.25" customHeight="1" x14ac:dyDescent="0.25">
      <c r="A23" s="379" t="s">
        <v>389</v>
      </c>
      <c r="B23" s="380"/>
      <c r="C23" s="380"/>
      <c r="D23" s="380"/>
      <c r="E23" s="380"/>
      <c r="F23" s="380"/>
      <c r="G23" s="380"/>
      <c r="H23" s="380"/>
      <c r="I23" s="380"/>
      <c r="J23" s="380"/>
      <c r="K23" s="380"/>
      <c r="L23" s="381"/>
      <c r="M23" s="378" t="s">
        <v>390</v>
      </c>
      <c r="N23" s="378"/>
      <c r="O23" s="378"/>
      <c r="P23" s="378"/>
      <c r="Q23" s="378"/>
      <c r="R23" s="378"/>
      <c r="S23" s="378"/>
      <c r="T23" s="378"/>
      <c r="U23" s="378"/>
      <c r="V23" s="378"/>
      <c r="W23" s="378"/>
      <c r="X23" s="378"/>
      <c r="Y23" s="378"/>
      <c r="Z23" s="37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52" t="s">
        <v>10</v>
      </c>
      <c r="B7" s="352"/>
      <c r="C7" s="352"/>
      <c r="D7" s="352"/>
      <c r="E7" s="352"/>
      <c r="F7" s="352"/>
      <c r="G7" s="352"/>
      <c r="H7" s="352"/>
      <c r="I7" s="352"/>
      <c r="J7" s="352"/>
      <c r="K7" s="352"/>
      <c r="L7" s="352"/>
      <c r="M7" s="352"/>
      <c r="N7" s="352"/>
      <c r="O7" s="352"/>
      <c r="P7" s="9"/>
      <c r="Q7" s="9"/>
      <c r="R7" s="9"/>
      <c r="S7" s="9"/>
      <c r="T7" s="9"/>
      <c r="U7" s="9"/>
      <c r="V7" s="9"/>
      <c r="W7" s="9"/>
      <c r="X7" s="9"/>
      <c r="Y7" s="9"/>
      <c r="Z7" s="9"/>
    </row>
    <row r="8" spans="1:28" s="7" customFormat="1" ht="18.75" x14ac:dyDescent="0.2">
      <c r="A8" s="352"/>
      <c r="B8" s="352"/>
      <c r="C8" s="352"/>
      <c r="D8" s="352"/>
      <c r="E8" s="352"/>
      <c r="F8" s="352"/>
      <c r="G8" s="352"/>
      <c r="H8" s="352"/>
      <c r="I8" s="352"/>
      <c r="J8" s="352"/>
      <c r="K8" s="352"/>
      <c r="L8" s="352"/>
      <c r="M8" s="352"/>
      <c r="N8" s="352"/>
      <c r="O8" s="352"/>
      <c r="P8" s="9"/>
      <c r="Q8" s="9"/>
      <c r="R8" s="9"/>
      <c r="S8" s="9"/>
      <c r="T8" s="9"/>
      <c r="U8" s="9"/>
      <c r="V8" s="9"/>
      <c r="W8" s="9"/>
      <c r="X8" s="9"/>
      <c r="Y8" s="9"/>
      <c r="Z8" s="9"/>
    </row>
    <row r="9" spans="1:28" s="7" customFormat="1" ht="18.75" x14ac:dyDescent="0.2">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9"/>
      <c r="Q9" s="9"/>
      <c r="R9" s="9"/>
      <c r="S9" s="9"/>
      <c r="T9" s="9"/>
      <c r="U9" s="9"/>
      <c r="V9" s="9"/>
      <c r="W9" s="9"/>
      <c r="X9" s="9"/>
      <c r="Y9" s="9"/>
      <c r="Z9" s="9"/>
    </row>
    <row r="10" spans="1:28" s="7" customFormat="1" ht="18.75" x14ac:dyDescent="0.2">
      <c r="A10" s="349" t="s">
        <v>9</v>
      </c>
      <c r="B10" s="349"/>
      <c r="C10" s="349"/>
      <c r="D10" s="349"/>
      <c r="E10" s="349"/>
      <c r="F10" s="349"/>
      <c r="G10" s="349"/>
      <c r="H10" s="349"/>
      <c r="I10" s="349"/>
      <c r="J10" s="349"/>
      <c r="K10" s="349"/>
      <c r="L10" s="349"/>
      <c r="M10" s="349"/>
      <c r="N10" s="349"/>
      <c r="O10" s="349"/>
      <c r="P10" s="9"/>
      <c r="Q10" s="9"/>
      <c r="R10" s="9"/>
      <c r="S10" s="9"/>
      <c r="T10" s="9"/>
      <c r="U10" s="9"/>
      <c r="V10" s="9"/>
      <c r="W10" s="9"/>
      <c r="X10" s="9"/>
      <c r="Y10" s="9"/>
      <c r="Z10" s="9"/>
    </row>
    <row r="11" spans="1:28" s="7" customFormat="1" ht="18.75" x14ac:dyDescent="0.2">
      <c r="A11" s="352"/>
      <c r="B11" s="352"/>
      <c r="C11" s="352"/>
      <c r="D11" s="352"/>
      <c r="E11" s="352"/>
      <c r="F11" s="352"/>
      <c r="G11" s="352"/>
      <c r="H11" s="352"/>
      <c r="I11" s="352"/>
      <c r="J11" s="352"/>
      <c r="K11" s="352"/>
      <c r="L11" s="352"/>
      <c r="M11" s="352"/>
      <c r="N11" s="352"/>
      <c r="O11" s="352"/>
      <c r="P11" s="9"/>
      <c r="Q11" s="9"/>
      <c r="R11" s="9"/>
      <c r="S11" s="9"/>
      <c r="T11" s="9"/>
      <c r="U11" s="9"/>
      <c r="V11" s="9"/>
      <c r="W11" s="9"/>
      <c r="X11" s="9"/>
      <c r="Y11" s="9"/>
      <c r="Z11" s="9"/>
    </row>
    <row r="12" spans="1:28" s="7" customFormat="1" ht="18.75" x14ac:dyDescent="0.2">
      <c r="A12" s="354" t="str">
        <f>'1. паспорт местоположение'!$A$12</f>
        <v>L_ 2022011318</v>
      </c>
      <c r="B12" s="354"/>
      <c r="C12" s="354"/>
      <c r="D12" s="354"/>
      <c r="E12" s="354"/>
      <c r="F12" s="354"/>
      <c r="G12" s="354"/>
      <c r="H12" s="354"/>
      <c r="I12" s="354"/>
      <c r="J12" s="354"/>
      <c r="K12" s="354"/>
      <c r="L12" s="354"/>
      <c r="M12" s="354"/>
      <c r="N12" s="354"/>
      <c r="O12" s="354"/>
      <c r="P12" s="9"/>
      <c r="Q12" s="9"/>
      <c r="R12" s="9"/>
      <c r="S12" s="9"/>
      <c r="T12" s="9"/>
      <c r="U12" s="9"/>
      <c r="V12" s="9"/>
      <c r="W12" s="9"/>
      <c r="X12" s="9"/>
      <c r="Y12" s="9"/>
      <c r="Z12" s="9"/>
    </row>
    <row r="13" spans="1:28" s="7" customFormat="1" ht="18.75" x14ac:dyDescent="0.2">
      <c r="A13" s="349" t="s">
        <v>8</v>
      </c>
      <c r="B13" s="349"/>
      <c r="C13" s="349"/>
      <c r="D13" s="349"/>
      <c r="E13" s="349"/>
      <c r="F13" s="349"/>
      <c r="G13" s="349"/>
      <c r="H13" s="349"/>
      <c r="I13" s="349"/>
      <c r="J13" s="349"/>
      <c r="K13" s="349"/>
      <c r="L13" s="349"/>
      <c r="M13" s="349"/>
      <c r="N13" s="349"/>
      <c r="O13" s="349"/>
      <c r="P13" s="9"/>
      <c r="Q13" s="9"/>
      <c r="R13" s="9"/>
      <c r="S13" s="9"/>
      <c r="T13" s="9"/>
      <c r="U13" s="9"/>
      <c r="V13" s="9"/>
      <c r="W13" s="9"/>
      <c r="X13" s="9"/>
      <c r="Y13" s="9"/>
      <c r="Z13" s="9"/>
    </row>
    <row r="14" spans="1:28" s="7" customFormat="1" ht="15.75" customHeight="1" x14ac:dyDescent="0.2">
      <c r="A14" s="359"/>
      <c r="B14" s="359"/>
      <c r="C14" s="359"/>
      <c r="D14" s="359"/>
      <c r="E14" s="359"/>
      <c r="F14" s="359"/>
      <c r="G14" s="359"/>
      <c r="H14" s="359"/>
      <c r="I14" s="359"/>
      <c r="J14" s="359"/>
      <c r="K14" s="359"/>
      <c r="L14" s="359"/>
      <c r="M14" s="359"/>
      <c r="N14" s="359"/>
      <c r="O14" s="359"/>
      <c r="P14" s="3"/>
      <c r="Q14" s="3"/>
      <c r="R14" s="3"/>
      <c r="S14" s="3"/>
      <c r="T14" s="3"/>
      <c r="U14" s="3"/>
      <c r="V14" s="3"/>
      <c r="W14" s="3"/>
      <c r="X14" s="3"/>
      <c r="Y14" s="3"/>
      <c r="Z14" s="3"/>
    </row>
    <row r="15" spans="1:28" s="2" customFormat="1" ht="15.75" x14ac:dyDescent="0.2">
      <c r="A15" s="353" t="str">
        <f>'1. паспорт местоположение'!$A$15</f>
        <v>Замена транс-в в  КТП-1817 с.Ким Альшеевского р-на  кол-ве  1шт ТМ-250 на ТМГ-250  10кВ</v>
      </c>
      <c r="B15" s="353"/>
      <c r="C15" s="353"/>
      <c r="D15" s="353"/>
      <c r="E15" s="353"/>
      <c r="F15" s="353"/>
      <c r="G15" s="353"/>
      <c r="H15" s="353"/>
      <c r="I15" s="353"/>
      <c r="J15" s="353"/>
      <c r="K15" s="353"/>
      <c r="L15" s="353"/>
      <c r="M15" s="353"/>
      <c r="N15" s="353"/>
      <c r="O15" s="353"/>
      <c r="P15" s="6"/>
      <c r="Q15" s="6"/>
      <c r="R15" s="6"/>
      <c r="S15" s="6"/>
      <c r="T15" s="6"/>
      <c r="U15" s="6"/>
      <c r="V15" s="6"/>
      <c r="W15" s="6"/>
      <c r="X15" s="6"/>
      <c r="Y15" s="6"/>
      <c r="Z15" s="6"/>
    </row>
    <row r="16" spans="1:28" s="2" customFormat="1" ht="15" customHeight="1" x14ac:dyDescent="0.2">
      <c r="A16" s="349" t="s">
        <v>7</v>
      </c>
      <c r="B16" s="349"/>
      <c r="C16" s="349"/>
      <c r="D16" s="349"/>
      <c r="E16" s="349"/>
      <c r="F16" s="349"/>
      <c r="G16" s="349"/>
      <c r="H16" s="349"/>
      <c r="I16" s="349"/>
      <c r="J16" s="349"/>
      <c r="K16" s="349"/>
      <c r="L16" s="349"/>
      <c r="M16" s="349"/>
      <c r="N16" s="349"/>
      <c r="O16" s="349"/>
      <c r="P16" s="4"/>
      <c r="Q16" s="4"/>
      <c r="R16" s="4"/>
      <c r="S16" s="4"/>
      <c r="T16" s="4"/>
      <c r="U16" s="4"/>
      <c r="V16" s="4"/>
      <c r="W16" s="4"/>
      <c r="X16" s="4"/>
      <c r="Y16" s="4"/>
      <c r="Z16" s="4"/>
    </row>
    <row r="17" spans="1:26" s="2" customFormat="1" ht="15" customHeight="1" x14ac:dyDescent="0.2">
      <c r="A17" s="359"/>
      <c r="B17" s="359"/>
      <c r="C17" s="359"/>
      <c r="D17" s="359"/>
      <c r="E17" s="359"/>
      <c r="F17" s="359"/>
      <c r="G17" s="359"/>
      <c r="H17" s="359"/>
      <c r="I17" s="359"/>
      <c r="J17" s="359"/>
      <c r="K17" s="359"/>
      <c r="L17" s="359"/>
      <c r="M17" s="359"/>
      <c r="N17" s="359"/>
      <c r="O17" s="359"/>
      <c r="P17" s="3"/>
      <c r="Q17" s="3"/>
      <c r="R17" s="3"/>
      <c r="S17" s="3"/>
      <c r="T17" s="3"/>
      <c r="U17" s="3"/>
      <c r="V17" s="3"/>
      <c r="W17" s="3"/>
    </row>
    <row r="18" spans="1:26" s="2" customFormat="1" ht="91.5" customHeight="1" x14ac:dyDescent="0.2">
      <c r="A18" s="382" t="s">
        <v>510</v>
      </c>
      <c r="B18" s="382"/>
      <c r="C18" s="382"/>
      <c r="D18" s="382"/>
      <c r="E18" s="382"/>
      <c r="F18" s="382"/>
      <c r="G18" s="382"/>
      <c r="H18" s="382"/>
      <c r="I18" s="382"/>
      <c r="J18" s="382"/>
      <c r="K18" s="382"/>
      <c r="L18" s="382"/>
      <c r="M18" s="382"/>
      <c r="N18" s="382"/>
      <c r="O18" s="382"/>
      <c r="P18" s="5"/>
      <c r="Q18" s="5"/>
      <c r="R18" s="5"/>
      <c r="S18" s="5"/>
      <c r="T18" s="5"/>
      <c r="U18" s="5"/>
      <c r="V18" s="5"/>
      <c r="W18" s="5"/>
      <c r="X18" s="5"/>
      <c r="Y18" s="5"/>
      <c r="Z18" s="5"/>
    </row>
    <row r="19" spans="1:26" s="2" customFormat="1" ht="78" customHeight="1" x14ac:dyDescent="0.2">
      <c r="A19" s="355" t="s">
        <v>6</v>
      </c>
      <c r="B19" s="355" t="s">
        <v>88</v>
      </c>
      <c r="C19" s="355" t="s">
        <v>87</v>
      </c>
      <c r="D19" s="355" t="s">
        <v>76</v>
      </c>
      <c r="E19" s="383" t="s">
        <v>86</v>
      </c>
      <c r="F19" s="384"/>
      <c r="G19" s="384"/>
      <c r="H19" s="384"/>
      <c r="I19" s="385"/>
      <c r="J19" s="355" t="s">
        <v>85</v>
      </c>
      <c r="K19" s="355"/>
      <c r="L19" s="355"/>
      <c r="M19" s="355"/>
      <c r="N19" s="355"/>
      <c r="O19" s="355"/>
      <c r="P19" s="3"/>
      <c r="Q19" s="3"/>
      <c r="R19" s="3"/>
      <c r="S19" s="3"/>
      <c r="T19" s="3"/>
      <c r="U19" s="3"/>
      <c r="V19" s="3"/>
      <c r="W19" s="3"/>
    </row>
    <row r="20" spans="1:26" s="2" customFormat="1" ht="51" customHeight="1" x14ac:dyDescent="0.2">
      <c r="A20" s="355"/>
      <c r="B20" s="355"/>
      <c r="C20" s="355"/>
      <c r="D20" s="355"/>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566</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9" zoomScaleSheetLayoutView="100" workbookViewId="0">
      <selection activeCell="AQ27" sqref="AQ27:AR27"/>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row>
    <row r="6" spans="1:44" s="151" customFormat="1" x14ac:dyDescent="0.25">
      <c r="A6" s="152"/>
      <c r="K6" s="33"/>
    </row>
    <row r="7" spans="1:44" s="151" customFormat="1" x14ac:dyDescent="0.25">
      <c r="A7" s="354" t="s">
        <v>10</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row>
    <row r="10" spans="1:44" s="151" customFormat="1" ht="18.75" customHeight="1"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54" t="str">
        <f>'1. паспорт местоположение'!$A$12</f>
        <v>L_ 2022011318</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row>
    <row r="13" spans="1:44" s="151" customFormat="1" ht="18.75" customHeight="1"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53" t="str">
        <f>'1. паспорт местоположение'!$A$15</f>
        <v>Замена транс-в в  КТП-1817 с.Ким Альшеевского р-на  кол-ве  1шт ТМ-250 на ТМГ-250  10кВ</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row>
    <row r="16" spans="1:44" s="151" customFormat="1" ht="15" customHeight="1"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53" t="s">
        <v>511</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49"/>
      <c r="B22" s="349"/>
      <c r="C22" s="349"/>
      <c r="D22" s="349"/>
      <c r="E22" s="349"/>
      <c r="F22" s="349"/>
      <c r="G22" s="349"/>
      <c r="H22" s="349"/>
      <c r="I22" s="349"/>
      <c r="J22" s="349"/>
      <c r="K22" s="349"/>
      <c r="L22" s="349"/>
      <c r="M22" s="349"/>
      <c r="N22" s="349"/>
      <c r="O22" s="349"/>
      <c r="P22" s="349"/>
      <c r="Q22" s="349"/>
      <c r="R22" s="349"/>
      <c r="S22" s="349"/>
      <c r="T22" s="349"/>
      <c r="U22" s="349"/>
      <c r="V22" s="349"/>
      <c r="W22" s="349"/>
      <c r="X22" s="349"/>
      <c r="Y22" s="349"/>
      <c r="Z22" s="349"/>
      <c r="AA22" s="349"/>
      <c r="AB22" s="349"/>
      <c r="AC22" s="349"/>
      <c r="AD22" s="349"/>
      <c r="AE22" s="349"/>
      <c r="AF22" s="349"/>
      <c r="AG22" s="349"/>
      <c r="AH22" s="349"/>
      <c r="AI22" s="349"/>
      <c r="AJ22" s="349"/>
      <c r="AK22" s="349"/>
      <c r="AL22" s="349"/>
      <c r="AM22" s="349"/>
      <c r="AN22" s="349"/>
      <c r="AO22" s="349"/>
      <c r="AP22" s="349"/>
      <c r="AQ22" s="349"/>
      <c r="AR22" s="34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447" t="s">
        <v>363</v>
      </c>
      <c r="B24" s="447"/>
      <c r="C24" s="447"/>
      <c r="D24" s="447"/>
      <c r="E24" s="447"/>
      <c r="F24" s="447"/>
      <c r="G24" s="447"/>
      <c r="H24" s="447"/>
      <c r="I24" s="447"/>
      <c r="J24" s="447"/>
      <c r="K24" s="447"/>
      <c r="L24" s="447"/>
      <c r="M24" s="447"/>
      <c r="N24" s="447"/>
      <c r="O24" s="447"/>
      <c r="P24" s="447"/>
      <c r="Q24" s="447"/>
      <c r="R24" s="447"/>
      <c r="S24" s="447"/>
      <c r="T24" s="447"/>
      <c r="U24" s="447"/>
      <c r="V24" s="447"/>
      <c r="W24" s="447"/>
      <c r="X24" s="447"/>
      <c r="Y24" s="447"/>
      <c r="Z24" s="447"/>
      <c r="AA24" s="447"/>
      <c r="AB24" s="447"/>
      <c r="AC24" s="447"/>
      <c r="AD24" s="447"/>
      <c r="AE24" s="447"/>
      <c r="AF24" s="447"/>
      <c r="AG24" s="447"/>
      <c r="AH24" s="447"/>
      <c r="AI24" s="447"/>
      <c r="AJ24" s="447"/>
      <c r="AK24" s="447" t="s">
        <v>1</v>
      </c>
      <c r="AL24" s="447"/>
      <c r="AM24" s="157"/>
      <c r="AN24" s="157"/>
      <c r="AS24" s="157"/>
    </row>
    <row r="25" spans="1:45" ht="12.75" customHeight="1" x14ac:dyDescent="0.25">
      <c r="A25" s="429" t="s">
        <v>548</v>
      </c>
      <c r="B25" s="430"/>
      <c r="C25" s="430"/>
      <c r="D25" s="430"/>
      <c r="E25" s="430"/>
      <c r="F25" s="430"/>
      <c r="G25" s="430"/>
      <c r="H25" s="430"/>
      <c r="I25" s="430"/>
      <c r="J25" s="430"/>
      <c r="K25" s="430"/>
      <c r="L25" s="430"/>
      <c r="M25" s="430"/>
      <c r="N25" s="430"/>
      <c r="O25" s="430"/>
      <c r="P25" s="430"/>
      <c r="Q25" s="430"/>
      <c r="R25" s="430"/>
      <c r="S25" s="430"/>
      <c r="T25" s="430"/>
      <c r="U25" s="430"/>
      <c r="V25" s="430"/>
      <c r="W25" s="430"/>
      <c r="X25" s="430"/>
      <c r="Y25" s="430"/>
      <c r="Z25" s="430"/>
      <c r="AA25" s="430"/>
      <c r="AB25" s="430"/>
      <c r="AC25" s="430"/>
      <c r="AD25" s="430"/>
      <c r="AE25" s="430"/>
      <c r="AF25" s="430"/>
      <c r="AG25" s="430"/>
      <c r="AH25" s="430"/>
      <c r="AI25" s="430"/>
      <c r="AJ25" s="430"/>
      <c r="AK25" s="448">
        <f>'1. паспорт местоположение'!C45</f>
        <v>0.34814000000000001</v>
      </c>
      <c r="AL25" s="448"/>
      <c r="AM25" s="157"/>
      <c r="AN25" s="449" t="s">
        <v>362</v>
      </c>
      <c r="AO25" s="449"/>
      <c r="AP25" s="449"/>
      <c r="AQ25" s="446"/>
      <c r="AR25" s="446"/>
      <c r="AS25" s="157"/>
    </row>
    <row r="26" spans="1:45" ht="17.25" customHeight="1" x14ac:dyDescent="0.25">
      <c r="A26" s="397" t="s">
        <v>549</v>
      </c>
      <c r="B26" s="398"/>
      <c r="C26" s="398"/>
      <c r="D26" s="398"/>
      <c r="E26" s="398"/>
      <c r="F26" s="398"/>
      <c r="G26" s="398"/>
      <c r="H26" s="398"/>
      <c r="I26" s="398"/>
      <c r="J26" s="398"/>
      <c r="K26" s="398"/>
      <c r="L26" s="398"/>
      <c r="M26" s="398"/>
      <c r="N26" s="398"/>
      <c r="O26" s="398"/>
      <c r="P26" s="398"/>
      <c r="Q26" s="398"/>
      <c r="R26" s="398"/>
      <c r="S26" s="398"/>
      <c r="T26" s="398"/>
      <c r="U26" s="398"/>
      <c r="V26" s="398"/>
      <c r="W26" s="398"/>
      <c r="X26" s="398"/>
      <c r="Y26" s="398"/>
      <c r="Z26" s="398"/>
      <c r="AA26" s="398"/>
      <c r="AB26" s="398"/>
      <c r="AC26" s="398"/>
      <c r="AD26" s="398"/>
      <c r="AE26" s="398"/>
      <c r="AF26" s="398"/>
      <c r="AG26" s="398"/>
      <c r="AH26" s="398"/>
      <c r="AI26" s="398"/>
      <c r="AJ26" s="398"/>
      <c r="AK26" s="399">
        <v>9.3200000000000002E-3</v>
      </c>
      <c r="AL26" s="399"/>
      <c r="AM26" s="157"/>
      <c r="AN26" s="431" t="s">
        <v>361</v>
      </c>
      <c r="AO26" s="438"/>
      <c r="AP26" s="439"/>
      <c r="AQ26" s="431">
        <v>16</v>
      </c>
      <c r="AR26" s="432"/>
      <c r="AS26" s="157"/>
    </row>
    <row r="27" spans="1:45" ht="17.25" customHeight="1" x14ac:dyDescent="0.25">
      <c r="A27" s="397" t="s">
        <v>360</v>
      </c>
      <c r="B27" s="398"/>
      <c r="C27" s="398"/>
      <c r="D27" s="398"/>
      <c r="E27" s="398"/>
      <c r="F27" s="398"/>
      <c r="G27" s="398"/>
      <c r="H27" s="398"/>
      <c r="I27" s="398"/>
      <c r="J27" s="398"/>
      <c r="K27" s="398"/>
      <c r="L27" s="398"/>
      <c r="M27" s="398"/>
      <c r="N27" s="398"/>
      <c r="O27" s="398"/>
      <c r="P27" s="398"/>
      <c r="Q27" s="398"/>
      <c r="R27" s="398"/>
      <c r="S27" s="398"/>
      <c r="T27" s="398"/>
      <c r="U27" s="398"/>
      <c r="V27" s="398"/>
      <c r="W27" s="398"/>
      <c r="X27" s="398"/>
      <c r="Y27" s="398"/>
      <c r="Z27" s="398"/>
      <c r="AA27" s="398"/>
      <c r="AB27" s="398"/>
      <c r="AC27" s="398"/>
      <c r="AD27" s="398"/>
      <c r="AE27" s="398"/>
      <c r="AF27" s="398"/>
      <c r="AG27" s="398"/>
      <c r="AH27" s="398"/>
      <c r="AI27" s="398"/>
      <c r="AJ27" s="398"/>
      <c r="AK27" s="399">
        <v>20</v>
      </c>
      <c r="AL27" s="399"/>
      <c r="AM27" s="157"/>
      <c r="AN27" s="431" t="s">
        <v>359</v>
      </c>
      <c r="AO27" s="438"/>
      <c r="AP27" s="439"/>
      <c r="AQ27" s="431">
        <v>16</v>
      </c>
      <c r="AR27" s="432"/>
      <c r="AS27" s="157"/>
    </row>
    <row r="28" spans="1:45" ht="27.75" customHeight="1" thickBot="1" x14ac:dyDescent="0.3">
      <c r="A28" s="440" t="s">
        <v>358</v>
      </c>
      <c r="B28" s="441"/>
      <c r="C28" s="441"/>
      <c r="D28" s="441"/>
      <c r="E28" s="441"/>
      <c r="F28" s="441"/>
      <c r="G28" s="441"/>
      <c r="H28" s="441"/>
      <c r="I28" s="441"/>
      <c r="J28" s="441"/>
      <c r="K28" s="441"/>
      <c r="L28" s="441"/>
      <c r="M28" s="441"/>
      <c r="N28" s="441"/>
      <c r="O28" s="441"/>
      <c r="P28" s="441"/>
      <c r="Q28" s="441"/>
      <c r="R28" s="441"/>
      <c r="S28" s="441"/>
      <c r="T28" s="441"/>
      <c r="U28" s="441"/>
      <c r="V28" s="441"/>
      <c r="W28" s="441"/>
      <c r="X28" s="441"/>
      <c r="Y28" s="441"/>
      <c r="Z28" s="441"/>
      <c r="AA28" s="441"/>
      <c r="AB28" s="441"/>
      <c r="AC28" s="441"/>
      <c r="AD28" s="441"/>
      <c r="AE28" s="441"/>
      <c r="AF28" s="441"/>
      <c r="AG28" s="441"/>
      <c r="AH28" s="441"/>
      <c r="AI28" s="441"/>
      <c r="AJ28" s="442"/>
      <c r="AK28" s="417">
        <v>1</v>
      </c>
      <c r="AL28" s="417"/>
      <c r="AM28" s="157"/>
      <c r="AN28" s="443" t="s">
        <v>357</v>
      </c>
      <c r="AO28" s="444"/>
      <c r="AP28" s="445"/>
      <c r="AQ28" s="431"/>
      <c r="AR28" s="432"/>
      <c r="AS28" s="157"/>
    </row>
    <row r="29" spans="1:45" ht="17.25" customHeight="1" x14ac:dyDescent="0.25">
      <c r="A29" s="433" t="s">
        <v>356</v>
      </c>
      <c r="B29" s="434"/>
      <c r="C29" s="434"/>
      <c r="D29" s="434"/>
      <c r="E29" s="434"/>
      <c r="F29" s="434"/>
      <c r="G29" s="434"/>
      <c r="H29" s="434"/>
      <c r="I29" s="434"/>
      <c r="J29" s="434"/>
      <c r="K29" s="434"/>
      <c r="L29" s="434"/>
      <c r="M29" s="434"/>
      <c r="N29" s="434"/>
      <c r="O29" s="434"/>
      <c r="P29" s="434"/>
      <c r="Q29" s="434"/>
      <c r="R29" s="434"/>
      <c r="S29" s="434"/>
      <c r="T29" s="434"/>
      <c r="U29" s="434"/>
      <c r="V29" s="434"/>
      <c r="W29" s="434"/>
      <c r="X29" s="434"/>
      <c r="Y29" s="434"/>
      <c r="Z29" s="434"/>
      <c r="AA29" s="434"/>
      <c r="AB29" s="434"/>
      <c r="AC29" s="434"/>
      <c r="AD29" s="434"/>
      <c r="AE29" s="434"/>
      <c r="AF29" s="434"/>
      <c r="AG29" s="434"/>
      <c r="AH29" s="434"/>
      <c r="AI29" s="434"/>
      <c r="AJ29" s="435"/>
      <c r="AK29" s="414">
        <v>0.04</v>
      </c>
      <c r="AL29" s="414"/>
      <c r="AM29" s="157"/>
      <c r="AN29" s="399"/>
      <c r="AO29" s="436"/>
      <c r="AP29" s="436"/>
      <c r="AQ29" s="431"/>
      <c r="AR29" s="437"/>
      <c r="AS29" s="157"/>
    </row>
    <row r="30" spans="1:45" ht="17.25" customHeight="1" x14ac:dyDescent="0.25">
      <c r="A30" s="397" t="s">
        <v>355</v>
      </c>
      <c r="B30" s="398"/>
      <c r="C30" s="398"/>
      <c r="D30" s="398"/>
      <c r="E30" s="398"/>
      <c r="F30" s="398"/>
      <c r="G30" s="398"/>
      <c r="H30" s="398"/>
      <c r="I30" s="398"/>
      <c r="J30" s="398"/>
      <c r="K30" s="398"/>
      <c r="L30" s="398"/>
      <c r="M30" s="398"/>
      <c r="N30" s="398"/>
      <c r="O30" s="398"/>
      <c r="P30" s="398"/>
      <c r="Q30" s="398"/>
      <c r="R30" s="398"/>
      <c r="S30" s="398"/>
      <c r="T30" s="398"/>
      <c r="U30" s="398"/>
      <c r="V30" s="398"/>
      <c r="W30" s="398"/>
      <c r="X30" s="398"/>
      <c r="Y30" s="398"/>
      <c r="Z30" s="398"/>
      <c r="AA30" s="398"/>
      <c r="AB30" s="398"/>
      <c r="AC30" s="398"/>
      <c r="AD30" s="398"/>
      <c r="AE30" s="398"/>
      <c r="AF30" s="398"/>
      <c r="AG30" s="398"/>
      <c r="AH30" s="398"/>
      <c r="AI30" s="398"/>
      <c r="AJ30" s="398"/>
      <c r="AK30" s="399">
        <v>5</v>
      </c>
      <c r="AL30" s="399"/>
      <c r="AM30" s="157"/>
      <c r="AS30" s="157"/>
    </row>
    <row r="31" spans="1:45" ht="17.25" customHeight="1" x14ac:dyDescent="0.25">
      <c r="A31" s="397" t="s">
        <v>354</v>
      </c>
      <c r="B31" s="398"/>
      <c r="C31" s="398"/>
      <c r="D31" s="398"/>
      <c r="E31" s="398"/>
      <c r="F31" s="398"/>
      <c r="G31" s="398"/>
      <c r="H31" s="398"/>
      <c r="I31" s="398"/>
      <c r="J31" s="398"/>
      <c r="K31" s="398"/>
      <c r="L31" s="398"/>
      <c r="M31" s="398"/>
      <c r="N31" s="398"/>
      <c r="O31" s="398"/>
      <c r="P31" s="398"/>
      <c r="Q31" s="398"/>
      <c r="R31" s="398"/>
      <c r="S31" s="398"/>
      <c r="T31" s="398"/>
      <c r="U31" s="398"/>
      <c r="V31" s="398"/>
      <c r="W31" s="398"/>
      <c r="X31" s="398"/>
      <c r="Y31" s="398"/>
      <c r="Z31" s="398"/>
      <c r="AA31" s="398"/>
      <c r="AB31" s="398"/>
      <c r="AC31" s="398"/>
      <c r="AD31" s="398"/>
      <c r="AE31" s="398"/>
      <c r="AF31" s="398"/>
      <c r="AG31" s="398"/>
      <c r="AH31" s="398"/>
      <c r="AI31" s="398"/>
      <c r="AJ31" s="398"/>
      <c r="AK31" s="399">
        <v>5</v>
      </c>
      <c r="AL31" s="399"/>
      <c r="AM31" s="157"/>
      <c r="AN31" s="157"/>
      <c r="AO31" s="158"/>
      <c r="AP31" s="158"/>
      <c r="AQ31" s="158"/>
      <c r="AR31" s="158"/>
      <c r="AS31" s="157"/>
    </row>
    <row r="32" spans="1:45" ht="17.25" customHeight="1" x14ac:dyDescent="0.25">
      <c r="A32" s="397" t="s">
        <v>329</v>
      </c>
      <c r="B32" s="398"/>
      <c r="C32" s="398"/>
      <c r="D32" s="398"/>
      <c r="E32" s="398"/>
      <c r="F32" s="398"/>
      <c r="G32" s="398"/>
      <c r="H32" s="398"/>
      <c r="I32" s="398"/>
      <c r="J32" s="398"/>
      <c r="K32" s="398"/>
      <c r="L32" s="398"/>
      <c r="M32" s="398"/>
      <c r="N32" s="398"/>
      <c r="O32" s="398"/>
      <c r="P32" s="398"/>
      <c r="Q32" s="398"/>
      <c r="R32" s="398"/>
      <c r="S32" s="398"/>
      <c r="T32" s="398"/>
      <c r="U32" s="398"/>
      <c r="V32" s="398"/>
      <c r="W32" s="398"/>
      <c r="X32" s="398"/>
      <c r="Y32" s="398"/>
      <c r="Z32" s="398"/>
      <c r="AA32" s="398"/>
      <c r="AB32" s="398"/>
      <c r="AC32" s="398"/>
      <c r="AD32" s="398"/>
      <c r="AE32" s="398"/>
      <c r="AF32" s="398"/>
      <c r="AG32" s="398"/>
      <c r="AH32" s="398"/>
      <c r="AI32" s="398"/>
      <c r="AJ32" s="398"/>
      <c r="AK32" s="399" t="s">
        <v>545</v>
      </c>
      <c r="AL32" s="399"/>
      <c r="AM32" s="157"/>
      <c r="AN32" s="157"/>
      <c r="AO32" s="157"/>
      <c r="AP32" s="157"/>
      <c r="AQ32" s="157"/>
      <c r="AR32" s="157"/>
      <c r="AS32" s="157"/>
    </row>
    <row r="33" spans="1:45" ht="17.25" customHeight="1" x14ac:dyDescent="0.25">
      <c r="A33" s="397" t="s">
        <v>353</v>
      </c>
      <c r="B33" s="398"/>
      <c r="C33" s="398"/>
      <c r="D33" s="398"/>
      <c r="E33" s="398"/>
      <c r="F33" s="398"/>
      <c r="G33" s="398"/>
      <c r="H33" s="398"/>
      <c r="I33" s="398"/>
      <c r="J33" s="398"/>
      <c r="K33" s="398"/>
      <c r="L33" s="398"/>
      <c r="M33" s="398"/>
      <c r="N33" s="398"/>
      <c r="O33" s="398"/>
      <c r="P33" s="398"/>
      <c r="Q33" s="398"/>
      <c r="R33" s="398"/>
      <c r="S33" s="398"/>
      <c r="T33" s="398"/>
      <c r="U33" s="398"/>
      <c r="V33" s="398"/>
      <c r="W33" s="398"/>
      <c r="X33" s="398"/>
      <c r="Y33" s="398"/>
      <c r="Z33" s="398"/>
      <c r="AA33" s="398"/>
      <c r="AB33" s="398"/>
      <c r="AC33" s="398"/>
      <c r="AD33" s="398"/>
      <c r="AE33" s="398"/>
      <c r="AF33" s="398"/>
      <c r="AG33" s="398"/>
      <c r="AH33" s="398"/>
      <c r="AI33" s="398"/>
      <c r="AJ33" s="398"/>
      <c r="AK33" s="399" t="s">
        <v>545</v>
      </c>
      <c r="AL33" s="399"/>
      <c r="AM33" s="157"/>
      <c r="AN33" s="157"/>
      <c r="AO33" s="157"/>
      <c r="AP33" s="157"/>
      <c r="AQ33" s="157"/>
      <c r="AR33" s="157"/>
      <c r="AS33" s="157"/>
    </row>
    <row r="34" spans="1:45" ht="17.25" customHeight="1" x14ac:dyDescent="0.25">
      <c r="A34" s="397" t="s">
        <v>352</v>
      </c>
      <c r="B34" s="398"/>
      <c r="C34" s="398"/>
      <c r="D34" s="398"/>
      <c r="E34" s="398"/>
      <c r="F34" s="398"/>
      <c r="G34" s="398"/>
      <c r="H34" s="398"/>
      <c r="I34" s="398"/>
      <c r="J34" s="398"/>
      <c r="K34" s="398"/>
      <c r="L34" s="398"/>
      <c r="M34" s="398"/>
      <c r="N34" s="398"/>
      <c r="O34" s="398"/>
      <c r="P34" s="398"/>
      <c r="Q34" s="398"/>
      <c r="R34" s="398"/>
      <c r="S34" s="398"/>
      <c r="T34" s="398"/>
      <c r="U34" s="398"/>
      <c r="V34" s="398"/>
      <c r="W34" s="398"/>
      <c r="X34" s="398"/>
      <c r="Y34" s="398"/>
      <c r="Z34" s="398"/>
      <c r="AA34" s="398"/>
      <c r="AB34" s="398"/>
      <c r="AC34" s="398"/>
      <c r="AD34" s="398"/>
      <c r="AE34" s="398"/>
      <c r="AF34" s="398"/>
      <c r="AG34" s="398"/>
      <c r="AH34" s="398"/>
      <c r="AI34" s="398"/>
      <c r="AJ34" s="398"/>
      <c r="AK34" s="399" t="s">
        <v>545</v>
      </c>
      <c r="AL34" s="399"/>
      <c r="AM34" s="157"/>
      <c r="AN34" s="157"/>
      <c r="AO34" s="157"/>
      <c r="AP34" s="157"/>
      <c r="AQ34" s="157"/>
      <c r="AR34" s="157"/>
      <c r="AS34" s="157"/>
    </row>
    <row r="35" spans="1:45" ht="17.25" customHeight="1" x14ac:dyDescent="0.25">
      <c r="A35" s="397"/>
      <c r="B35" s="398"/>
      <c r="C35" s="398"/>
      <c r="D35" s="398"/>
      <c r="E35" s="398"/>
      <c r="F35" s="398"/>
      <c r="G35" s="398"/>
      <c r="H35" s="398"/>
      <c r="I35" s="398"/>
      <c r="J35" s="398"/>
      <c r="K35" s="398"/>
      <c r="L35" s="398"/>
      <c r="M35" s="398"/>
      <c r="N35" s="398"/>
      <c r="O35" s="398"/>
      <c r="P35" s="398"/>
      <c r="Q35" s="398"/>
      <c r="R35" s="398"/>
      <c r="S35" s="398"/>
      <c r="T35" s="398"/>
      <c r="U35" s="398"/>
      <c r="V35" s="398"/>
      <c r="W35" s="398"/>
      <c r="X35" s="398"/>
      <c r="Y35" s="398"/>
      <c r="Z35" s="398"/>
      <c r="AA35" s="398"/>
      <c r="AB35" s="398"/>
      <c r="AC35" s="398"/>
      <c r="AD35" s="398"/>
      <c r="AE35" s="398"/>
      <c r="AF35" s="398"/>
      <c r="AG35" s="398"/>
      <c r="AH35" s="398"/>
      <c r="AI35" s="398"/>
      <c r="AJ35" s="398"/>
      <c r="AK35" s="399"/>
      <c r="AL35" s="399"/>
      <c r="AM35" s="157"/>
      <c r="AN35" s="157"/>
      <c r="AO35" s="157"/>
      <c r="AP35" s="157"/>
      <c r="AQ35" s="157"/>
      <c r="AR35" s="157"/>
      <c r="AS35" s="157"/>
    </row>
    <row r="36" spans="1:45" ht="17.25" customHeight="1" thickBot="1" x14ac:dyDescent="0.3">
      <c r="A36" s="415" t="s">
        <v>317</v>
      </c>
      <c r="B36" s="416"/>
      <c r="C36" s="416"/>
      <c r="D36" s="416"/>
      <c r="E36" s="416"/>
      <c r="F36" s="416"/>
      <c r="G36" s="416"/>
      <c r="H36" s="416"/>
      <c r="I36" s="416"/>
      <c r="J36" s="416"/>
      <c r="K36" s="416"/>
      <c r="L36" s="416"/>
      <c r="M36" s="416"/>
      <c r="N36" s="416"/>
      <c r="O36" s="416"/>
      <c r="P36" s="416"/>
      <c r="Q36" s="416"/>
      <c r="R36" s="416"/>
      <c r="S36" s="416"/>
      <c r="T36" s="416"/>
      <c r="U36" s="416"/>
      <c r="V36" s="416"/>
      <c r="W36" s="416"/>
      <c r="X36" s="416"/>
      <c r="Y36" s="416"/>
      <c r="Z36" s="416"/>
      <c r="AA36" s="416"/>
      <c r="AB36" s="416"/>
      <c r="AC36" s="416"/>
      <c r="AD36" s="416"/>
      <c r="AE36" s="416"/>
      <c r="AF36" s="416"/>
      <c r="AG36" s="416"/>
      <c r="AH36" s="416"/>
      <c r="AI36" s="416"/>
      <c r="AJ36" s="416"/>
      <c r="AK36" s="399" t="s">
        <v>545</v>
      </c>
      <c r="AL36" s="399"/>
      <c r="AM36" s="157"/>
      <c r="AN36" s="157"/>
      <c r="AO36" s="157"/>
      <c r="AP36" s="157"/>
      <c r="AQ36" s="157"/>
      <c r="AR36" s="157"/>
      <c r="AS36" s="157"/>
    </row>
    <row r="37" spans="1:45" ht="17.25" customHeight="1" x14ac:dyDescent="0.25">
      <c r="A37" s="429"/>
      <c r="B37" s="430"/>
      <c r="C37" s="430"/>
      <c r="D37" s="430"/>
      <c r="E37" s="430"/>
      <c r="F37" s="430"/>
      <c r="G37" s="430"/>
      <c r="H37" s="430"/>
      <c r="I37" s="430"/>
      <c r="J37" s="430"/>
      <c r="K37" s="430"/>
      <c r="L37" s="430"/>
      <c r="M37" s="430"/>
      <c r="N37" s="430"/>
      <c r="O37" s="430"/>
      <c r="P37" s="430"/>
      <c r="Q37" s="430"/>
      <c r="R37" s="430"/>
      <c r="S37" s="430"/>
      <c r="T37" s="430"/>
      <c r="U37" s="430"/>
      <c r="V37" s="430"/>
      <c r="W37" s="430"/>
      <c r="X37" s="430"/>
      <c r="Y37" s="430"/>
      <c r="Z37" s="430"/>
      <c r="AA37" s="430"/>
      <c r="AB37" s="430"/>
      <c r="AC37" s="430"/>
      <c r="AD37" s="430"/>
      <c r="AE37" s="430"/>
      <c r="AF37" s="430"/>
      <c r="AG37" s="430"/>
      <c r="AH37" s="430"/>
      <c r="AI37" s="430"/>
      <c r="AJ37" s="430"/>
      <c r="AK37" s="414"/>
      <c r="AL37" s="414"/>
      <c r="AM37" s="157"/>
      <c r="AN37" s="157"/>
      <c r="AO37" s="157"/>
      <c r="AP37" s="157"/>
      <c r="AQ37" s="157"/>
      <c r="AR37" s="157"/>
      <c r="AS37" s="157"/>
    </row>
    <row r="38" spans="1:45" ht="17.25" customHeight="1" x14ac:dyDescent="0.25">
      <c r="A38" s="397" t="s">
        <v>351</v>
      </c>
      <c r="B38" s="398"/>
      <c r="C38" s="398"/>
      <c r="D38" s="398"/>
      <c r="E38" s="398"/>
      <c r="F38" s="398"/>
      <c r="G38" s="398"/>
      <c r="H38" s="398"/>
      <c r="I38" s="398"/>
      <c r="J38" s="398"/>
      <c r="K38" s="398"/>
      <c r="L38" s="398"/>
      <c r="M38" s="398"/>
      <c r="N38" s="398"/>
      <c r="O38" s="398"/>
      <c r="P38" s="398"/>
      <c r="Q38" s="398"/>
      <c r="R38" s="398"/>
      <c r="S38" s="398"/>
      <c r="T38" s="398"/>
      <c r="U38" s="398"/>
      <c r="V38" s="398"/>
      <c r="W38" s="398"/>
      <c r="X38" s="398"/>
      <c r="Y38" s="398"/>
      <c r="Z38" s="398"/>
      <c r="AA38" s="398"/>
      <c r="AB38" s="398"/>
      <c r="AC38" s="398"/>
      <c r="AD38" s="398"/>
      <c r="AE38" s="398"/>
      <c r="AF38" s="398"/>
      <c r="AG38" s="398"/>
      <c r="AH38" s="398"/>
      <c r="AI38" s="398"/>
      <c r="AJ38" s="398"/>
      <c r="AK38" s="399" t="s">
        <v>545</v>
      </c>
      <c r="AL38" s="399"/>
      <c r="AM38" s="157"/>
      <c r="AN38" s="157"/>
      <c r="AO38" s="157"/>
      <c r="AP38" s="157"/>
      <c r="AQ38" s="157"/>
      <c r="AR38" s="157"/>
      <c r="AS38" s="157"/>
    </row>
    <row r="39" spans="1:45" ht="17.25" customHeight="1" thickBot="1" x14ac:dyDescent="0.3">
      <c r="A39" s="415" t="s">
        <v>350</v>
      </c>
      <c r="B39" s="416"/>
      <c r="C39" s="416"/>
      <c r="D39" s="416"/>
      <c r="E39" s="416"/>
      <c r="F39" s="416"/>
      <c r="G39" s="416"/>
      <c r="H39" s="416"/>
      <c r="I39" s="416"/>
      <c r="J39" s="416"/>
      <c r="K39" s="416"/>
      <c r="L39" s="416"/>
      <c r="M39" s="416"/>
      <c r="N39" s="416"/>
      <c r="O39" s="416"/>
      <c r="P39" s="416"/>
      <c r="Q39" s="416"/>
      <c r="R39" s="416"/>
      <c r="S39" s="416"/>
      <c r="T39" s="416"/>
      <c r="U39" s="416"/>
      <c r="V39" s="416"/>
      <c r="W39" s="416"/>
      <c r="X39" s="416"/>
      <c r="Y39" s="416"/>
      <c r="Z39" s="416"/>
      <c r="AA39" s="416"/>
      <c r="AB39" s="416"/>
      <c r="AC39" s="416"/>
      <c r="AD39" s="416"/>
      <c r="AE39" s="416"/>
      <c r="AF39" s="416"/>
      <c r="AG39" s="416"/>
      <c r="AH39" s="416"/>
      <c r="AI39" s="416"/>
      <c r="AJ39" s="416"/>
      <c r="AK39" s="399" t="s">
        <v>545</v>
      </c>
      <c r="AL39" s="399"/>
      <c r="AM39" s="157"/>
      <c r="AN39" s="157"/>
      <c r="AO39" s="157"/>
      <c r="AP39" s="157"/>
      <c r="AQ39" s="157"/>
      <c r="AR39" s="157"/>
      <c r="AS39" s="157"/>
    </row>
    <row r="40" spans="1:45" ht="17.25" customHeight="1" x14ac:dyDescent="0.25">
      <c r="A40" s="429" t="s">
        <v>349</v>
      </c>
      <c r="B40" s="430"/>
      <c r="C40" s="430"/>
      <c r="D40" s="430"/>
      <c r="E40" s="430"/>
      <c r="F40" s="430"/>
      <c r="G40" s="430"/>
      <c r="H40" s="430"/>
      <c r="I40" s="430"/>
      <c r="J40" s="430"/>
      <c r="K40" s="430"/>
      <c r="L40" s="430"/>
      <c r="M40" s="430"/>
      <c r="N40" s="430"/>
      <c r="O40" s="430"/>
      <c r="P40" s="430"/>
      <c r="Q40" s="430"/>
      <c r="R40" s="430"/>
      <c r="S40" s="430"/>
      <c r="T40" s="430"/>
      <c r="U40" s="430"/>
      <c r="V40" s="430"/>
      <c r="W40" s="430"/>
      <c r="X40" s="430"/>
      <c r="Y40" s="430"/>
      <c r="Z40" s="430"/>
      <c r="AA40" s="430"/>
      <c r="AB40" s="430"/>
      <c r="AC40" s="430"/>
      <c r="AD40" s="430"/>
      <c r="AE40" s="430"/>
      <c r="AF40" s="430"/>
      <c r="AG40" s="430"/>
      <c r="AH40" s="430"/>
      <c r="AI40" s="430"/>
      <c r="AJ40" s="430"/>
      <c r="AK40" s="399" t="s">
        <v>545</v>
      </c>
      <c r="AL40" s="399"/>
      <c r="AM40" s="157"/>
      <c r="AN40" s="157"/>
      <c r="AO40" s="157"/>
      <c r="AP40" s="157"/>
      <c r="AQ40" s="157"/>
      <c r="AR40" s="157"/>
      <c r="AS40" s="157"/>
    </row>
    <row r="41" spans="1:45" ht="17.25" customHeight="1" x14ac:dyDescent="0.25">
      <c r="A41" s="397" t="s">
        <v>348</v>
      </c>
      <c r="B41" s="398"/>
      <c r="C41" s="398"/>
      <c r="D41" s="398"/>
      <c r="E41" s="398"/>
      <c r="F41" s="398"/>
      <c r="G41" s="398"/>
      <c r="H41" s="398"/>
      <c r="I41" s="398"/>
      <c r="J41" s="398"/>
      <c r="K41" s="398"/>
      <c r="L41" s="398"/>
      <c r="M41" s="398"/>
      <c r="N41" s="398"/>
      <c r="O41" s="398"/>
      <c r="P41" s="398"/>
      <c r="Q41" s="398"/>
      <c r="R41" s="398"/>
      <c r="S41" s="398"/>
      <c r="T41" s="398"/>
      <c r="U41" s="398"/>
      <c r="V41" s="398"/>
      <c r="W41" s="398"/>
      <c r="X41" s="398"/>
      <c r="Y41" s="398"/>
      <c r="Z41" s="398"/>
      <c r="AA41" s="398"/>
      <c r="AB41" s="398"/>
      <c r="AC41" s="398"/>
      <c r="AD41" s="398"/>
      <c r="AE41" s="398"/>
      <c r="AF41" s="398"/>
      <c r="AG41" s="398"/>
      <c r="AH41" s="398"/>
      <c r="AI41" s="398"/>
      <c r="AJ41" s="398"/>
      <c r="AK41" s="399" t="s">
        <v>545</v>
      </c>
      <c r="AL41" s="399"/>
      <c r="AM41" s="157"/>
      <c r="AN41" s="157"/>
      <c r="AO41" s="157"/>
      <c r="AP41" s="157"/>
      <c r="AQ41" s="157"/>
      <c r="AR41" s="157"/>
      <c r="AS41" s="157"/>
    </row>
    <row r="42" spans="1:45" ht="17.25" customHeight="1" x14ac:dyDescent="0.25">
      <c r="A42" s="397" t="s">
        <v>347</v>
      </c>
      <c r="B42" s="398"/>
      <c r="C42" s="398"/>
      <c r="D42" s="398"/>
      <c r="E42" s="398"/>
      <c r="F42" s="398"/>
      <c r="G42" s="398"/>
      <c r="H42" s="398"/>
      <c r="I42" s="398"/>
      <c r="J42" s="398"/>
      <c r="K42" s="398"/>
      <c r="L42" s="398"/>
      <c r="M42" s="398"/>
      <c r="N42" s="398"/>
      <c r="O42" s="398"/>
      <c r="P42" s="398"/>
      <c r="Q42" s="398"/>
      <c r="R42" s="398"/>
      <c r="S42" s="398"/>
      <c r="T42" s="398"/>
      <c r="U42" s="398"/>
      <c r="V42" s="398"/>
      <c r="W42" s="398"/>
      <c r="X42" s="398"/>
      <c r="Y42" s="398"/>
      <c r="Z42" s="398"/>
      <c r="AA42" s="398"/>
      <c r="AB42" s="398"/>
      <c r="AC42" s="398"/>
      <c r="AD42" s="398"/>
      <c r="AE42" s="398"/>
      <c r="AF42" s="398"/>
      <c r="AG42" s="398"/>
      <c r="AH42" s="398"/>
      <c r="AI42" s="398"/>
      <c r="AJ42" s="398"/>
      <c r="AK42" s="399" t="s">
        <v>545</v>
      </c>
      <c r="AL42" s="399"/>
      <c r="AM42" s="157"/>
      <c r="AN42" s="157"/>
      <c r="AO42" s="157"/>
      <c r="AP42" s="157"/>
      <c r="AQ42" s="157"/>
      <c r="AR42" s="157"/>
      <c r="AS42" s="157"/>
    </row>
    <row r="43" spans="1:45" ht="17.25" customHeight="1" x14ac:dyDescent="0.25">
      <c r="A43" s="397" t="s">
        <v>346</v>
      </c>
      <c r="B43" s="398"/>
      <c r="C43" s="398"/>
      <c r="D43" s="398"/>
      <c r="E43" s="398"/>
      <c r="F43" s="398"/>
      <c r="G43" s="398"/>
      <c r="H43" s="398"/>
      <c r="I43" s="398"/>
      <c r="J43" s="398"/>
      <c r="K43" s="398"/>
      <c r="L43" s="398"/>
      <c r="M43" s="398"/>
      <c r="N43" s="398"/>
      <c r="O43" s="398"/>
      <c r="P43" s="398"/>
      <c r="Q43" s="398"/>
      <c r="R43" s="398"/>
      <c r="S43" s="398"/>
      <c r="T43" s="398"/>
      <c r="U43" s="398"/>
      <c r="V43" s="398"/>
      <c r="W43" s="398"/>
      <c r="X43" s="398"/>
      <c r="Y43" s="398"/>
      <c r="Z43" s="398"/>
      <c r="AA43" s="398"/>
      <c r="AB43" s="398"/>
      <c r="AC43" s="398"/>
      <c r="AD43" s="398"/>
      <c r="AE43" s="398"/>
      <c r="AF43" s="398"/>
      <c r="AG43" s="398"/>
      <c r="AH43" s="398"/>
      <c r="AI43" s="398"/>
      <c r="AJ43" s="398"/>
      <c r="AK43" s="399" t="s">
        <v>545</v>
      </c>
      <c r="AL43" s="399"/>
      <c r="AM43" s="157"/>
      <c r="AN43" s="157"/>
      <c r="AO43" s="157"/>
      <c r="AP43" s="157"/>
      <c r="AQ43" s="157"/>
      <c r="AR43" s="157"/>
      <c r="AS43" s="157"/>
    </row>
    <row r="44" spans="1:45" ht="17.25" customHeight="1" x14ac:dyDescent="0.25">
      <c r="A44" s="397" t="s">
        <v>345</v>
      </c>
      <c r="B44" s="398"/>
      <c r="C44" s="398"/>
      <c r="D44" s="398"/>
      <c r="E44" s="398"/>
      <c r="F44" s="398"/>
      <c r="G44" s="398"/>
      <c r="H44" s="398"/>
      <c r="I44" s="398"/>
      <c r="J44" s="398"/>
      <c r="K44" s="398"/>
      <c r="L44" s="398"/>
      <c r="M44" s="398"/>
      <c r="N44" s="398"/>
      <c r="O44" s="398"/>
      <c r="P44" s="398"/>
      <c r="Q44" s="398"/>
      <c r="R44" s="398"/>
      <c r="S44" s="398"/>
      <c r="T44" s="398"/>
      <c r="U44" s="398"/>
      <c r="V44" s="398"/>
      <c r="W44" s="398"/>
      <c r="X44" s="398"/>
      <c r="Y44" s="398"/>
      <c r="Z44" s="398"/>
      <c r="AA44" s="398"/>
      <c r="AB44" s="398"/>
      <c r="AC44" s="398"/>
      <c r="AD44" s="398"/>
      <c r="AE44" s="398"/>
      <c r="AF44" s="398"/>
      <c r="AG44" s="398"/>
      <c r="AH44" s="398"/>
      <c r="AI44" s="398"/>
      <c r="AJ44" s="398"/>
      <c r="AK44" s="399" t="s">
        <v>545</v>
      </c>
      <c r="AL44" s="399"/>
      <c r="AM44" s="157"/>
      <c r="AN44" s="157"/>
      <c r="AO44" s="157"/>
      <c r="AP44" s="157"/>
      <c r="AQ44" s="157"/>
      <c r="AR44" s="157"/>
      <c r="AS44" s="157"/>
    </row>
    <row r="45" spans="1:45" ht="17.25" customHeight="1" x14ac:dyDescent="0.25">
      <c r="A45" s="397" t="s">
        <v>344</v>
      </c>
      <c r="B45" s="398"/>
      <c r="C45" s="398"/>
      <c r="D45" s="398"/>
      <c r="E45" s="398"/>
      <c r="F45" s="398"/>
      <c r="G45" s="398"/>
      <c r="H45" s="398"/>
      <c r="I45" s="398"/>
      <c r="J45" s="398"/>
      <c r="K45" s="398"/>
      <c r="L45" s="398"/>
      <c r="M45" s="398"/>
      <c r="N45" s="398"/>
      <c r="O45" s="398"/>
      <c r="P45" s="398"/>
      <c r="Q45" s="398"/>
      <c r="R45" s="398"/>
      <c r="S45" s="398"/>
      <c r="T45" s="398"/>
      <c r="U45" s="398"/>
      <c r="V45" s="398"/>
      <c r="W45" s="398"/>
      <c r="X45" s="398"/>
      <c r="Y45" s="398"/>
      <c r="Z45" s="398"/>
      <c r="AA45" s="398"/>
      <c r="AB45" s="398"/>
      <c r="AC45" s="398"/>
      <c r="AD45" s="398"/>
      <c r="AE45" s="398"/>
      <c r="AF45" s="398"/>
      <c r="AG45" s="398"/>
      <c r="AH45" s="398"/>
      <c r="AI45" s="398"/>
      <c r="AJ45" s="398"/>
      <c r="AK45" s="399" t="s">
        <v>545</v>
      </c>
      <c r="AL45" s="399"/>
      <c r="AM45" s="157"/>
      <c r="AN45" s="157"/>
      <c r="AO45" s="157"/>
      <c r="AP45" s="157"/>
      <c r="AQ45" s="157"/>
      <c r="AR45" s="157"/>
      <c r="AS45" s="157"/>
    </row>
    <row r="46" spans="1:45" ht="17.25" customHeight="1" thickBot="1" x14ac:dyDescent="0.3">
      <c r="A46" s="424" t="s">
        <v>343</v>
      </c>
      <c r="B46" s="425"/>
      <c r="C46" s="425"/>
      <c r="D46" s="425"/>
      <c r="E46" s="425"/>
      <c r="F46" s="425"/>
      <c r="G46" s="425"/>
      <c r="H46" s="425"/>
      <c r="I46" s="425"/>
      <c r="J46" s="425"/>
      <c r="K46" s="425"/>
      <c r="L46" s="425"/>
      <c r="M46" s="425"/>
      <c r="N46" s="425"/>
      <c r="O46" s="425"/>
      <c r="P46" s="425"/>
      <c r="Q46" s="425"/>
      <c r="R46" s="425"/>
      <c r="S46" s="425"/>
      <c r="T46" s="425"/>
      <c r="U46" s="425"/>
      <c r="V46" s="425"/>
      <c r="W46" s="425"/>
      <c r="X46" s="425"/>
      <c r="Y46" s="425"/>
      <c r="Z46" s="425"/>
      <c r="AA46" s="425"/>
      <c r="AB46" s="425"/>
      <c r="AC46" s="425"/>
      <c r="AD46" s="425"/>
      <c r="AE46" s="425"/>
      <c r="AF46" s="425"/>
      <c r="AG46" s="425"/>
      <c r="AH46" s="425"/>
      <c r="AI46" s="425"/>
      <c r="AJ46" s="425"/>
      <c r="AK46" s="399" t="s">
        <v>545</v>
      </c>
      <c r="AL46" s="399"/>
      <c r="AM46" s="157"/>
      <c r="AN46" s="157"/>
      <c r="AO46" s="157"/>
      <c r="AP46" s="157"/>
      <c r="AQ46" s="157"/>
      <c r="AR46" s="157"/>
      <c r="AS46" s="157"/>
    </row>
    <row r="47" spans="1:45" ht="24" customHeight="1" x14ac:dyDescent="0.25">
      <c r="A47" s="426" t="s">
        <v>342</v>
      </c>
      <c r="B47" s="427"/>
      <c r="C47" s="427"/>
      <c r="D47" s="427"/>
      <c r="E47" s="427"/>
      <c r="F47" s="427"/>
      <c r="G47" s="427"/>
      <c r="H47" s="427"/>
      <c r="I47" s="427"/>
      <c r="J47" s="427"/>
      <c r="K47" s="427"/>
      <c r="L47" s="427"/>
      <c r="M47" s="427"/>
      <c r="N47" s="427"/>
      <c r="O47" s="427"/>
      <c r="P47" s="427"/>
      <c r="Q47" s="427"/>
      <c r="R47" s="427"/>
      <c r="S47" s="427"/>
      <c r="T47" s="427"/>
      <c r="U47" s="427"/>
      <c r="V47" s="427"/>
      <c r="W47" s="427"/>
      <c r="X47" s="427"/>
      <c r="Y47" s="427"/>
      <c r="Z47" s="427"/>
      <c r="AA47" s="427"/>
      <c r="AB47" s="427"/>
      <c r="AC47" s="427"/>
      <c r="AD47" s="427"/>
      <c r="AE47" s="427"/>
      <c r="AF47" s="427"/>
      <c r="AG47" s="427"/>
      <c r="AH47" s="427"/>
      <c r="AI47" s="427"/>
      <c r="AJ47" s="428"/>
      <c r="AK47" s="414" t="s">
        <v>5</v>
      </c>
      <c r="AL47" s="414"/>
      <c r="AM47" s="414" t="s">
        <v>323</v>
      </c>
      <c r="AN47" s="414"/>
      <c r="AO47" s="159" t="s">
        <v>322</v>
      </c>
      <c r="AP47" s="159" t="s">
        <v>321</v>
      </c>
      <c r="AQ47" s="157"/>
    </row>
    <row r="48" spans="1:45" ht="12" customHeight="1" x14ac:dyDescent="0.25">
      <c r="A48" s="397" t="s">
        <v>341</v>
      </c>
      <c r="B48" s="398"/>
      <c r="C48" s="398"/>
      <c r="D48" s="398"/>
      <c r="E48" s="398"/>
      <c r="F48" s="398"/>
      <c r="G48" s="398"/>
      <c r="H48" s="398"/>
      <c r="I48" s="398"/>
      <c r="J48" s="398"/>
      <c r="K48" s="398"/>
      <c r="L48" s="398"/>
      <c r="M48" s="398"/>
      <c r="N48" s="398"/>
      <c r="O48" s="398"/>
      <c r="P48" s="398"/>
      <c r="Q48" s="398"/>
      <c r="R48" s="398"/>
      <c r="S48" s="398"/>
      <c r="T48" s="398"/>
      <c r="U48" s="398"/>
      <c r="V48" s="398"/>
      <c r="W48" s="398"/>
      <c r="X48" s="398"/>
      <c r="Y48" s="398"/>
      <c r="Z48" s="398"/>
      <c r="AA48" s="398"/>
      <c r="AB48" s="398"/>
      <c r="AC48" s="398"/>
      <c r="AD48" s="398"/>
      <c r="AE48" s="398"/>
      <c r="AF48" s="398"/>
      <c r="AG48" s="398"/>
      <c r="AH48" s="398"/>
      <c r="AI48" s="398"/>
      <c r="AJ48" s="398"/>
      <c r="AK48" s="399" t="s">
        <v>545</v>
      </c>
      <c r="AL48" s="399"/>
      <c r="AM48" s="399"/>
      <c r="AN48" s="399"/>
      <c r="AO48" s="160"/>
      <c r="AP48" s="160"/>
      <c r="AQ48" s="157"/>
    </row>
    <row r="49" spans="1:43" ht="12" customHeight="1" x14ac:dyDescent="0.25">
      <c r="A49" s="397" t="s">
        <v>340</v>
      </c>
      <c r="B49" s="398"/>
      <c r="C49" s="398"/>
      <c r="D49" s="398"/>
      <c r="E49" s="398"/>
      <c r="F49" s="398"/>
      <c r="G49" s="398"/>
      <c r="H49" s="398"/>
      <c r="I49" s="398"/>
      <c r="J49" s="398"/>
      <c r="K49" s="398"/>
      <c r="L49" s="398"/>
      <c r="M49" s="398"/>
      <c r="N49" s="398"/>
      <c r="O49" s="398"/>
      <c r="P49" s="398"/>
      <c r="Q49" s="398"/>
      <c r="R49" s="398"/>
      <c r="S49" s="398"/>
      <c r="T49" s="398"/>
      <c r="U49" s="398"/>
      <c r="V49" s="398"/>
      <c r="W49" s="398"/>
      <c r="X49" s="398"/>
      <c r="Y49" s="398"/>
      <c r="Z49" s="398"/>
      <c r="AA49" s="398"/>
      <c r="AB49" s="398"/>
      <c r="AC49" s="398"/>
      <c r="AD49" s="398"/>
      <c r="AE49" s="398"/>
      <c r="AF49" s="398"/>
      <c r="AG49" s="398"/>
      <c r="AH49" s="398"/>
      <c r="AI49" s="398"/>
      <c r="AJ49" s="398"/>
      <c r="AK49" s="399" t="s">
        <v>545</v>
      </c>
      <c r="AL49" s="399"/>
      <c r="AM49" s="399"/>
      <c r="AN49" s="399"/>
      <c r="AO49" s="160"/>
      <c r="AP49" s="160"/>
      <c r="AQ49" s="157"/>
    </row>
    <row r="50" spans="1:43" ht="12" customHeight="1" thickBot="1" x14ac:dyDescent="0.3">
      <c r="A50" s="415" t="s">
        <v>339</v>
      </c>
      <c r="B50" s="416"/>
      <c r="C50" s="416"/>
      <c r="D50" s="416"/>
      <c r="E50" s="416"/>
      <c r="F50" s="416"/>
      <c r="G50" s="416"/>
      <c r="H50" s="416"/>
      <c r="I50" s="416"/>
      <c r="J50" s="416"/>
      <c r="K50" s="416"/>
      <c r="L50" s="416"/>
      <c r="M50" s="416"/>
      <c r="N50" s="416"/>
      <c r="O50" s="416"/>
      <c r="P50" s="416"/>
      <c r="Q50" s="416"/>
      <c r="R50" s="416"/>
      <c r="S50" s="416"/>
      <c r="T50" s="416"/>
      <c r="U50" s="416"/>
      <c r="V50" s="416"/>
      <c r="W50" s="416"/>
      <c r="X50" s="416"/>
      <c r="Y50" s="416"/>
      <c r="Z50" s="416"/>
      <c r="AA50" s="416"/>
      <c r="AB50" s="416"/>
      <c r="AC50" s="416"/>
      <c r="AD50" s="416"/>
      <c r="AE50" s="416"/>
      <c r="AF50" s="416"/>
      <c r="AG50" s="416"/>
      <c r="AH50" s="416"/>
      <c r="AI50" s="416"/>
      <c r="AJ50" s="416"/>
      <c r="AK50" s="399" t="s">
        <v>545</v>
      </c>
      <c r="AL50" s="399"/>
      <c r="AM50" s="417"/>
      <c r="AN50" s="417"/>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412" t="s">
        <v>338</v>
      </c>
      <c r="B52" s="413"/>
      <c r="C52" s="413"/>
      <c r="D52" s="413"/>
      <c r="E52" s="413"/>
      <c r="F52" s="413"/>
      <c r="G52" s="413"/>
      <c r="H52" s="413"/>
      <c r="I52" s="413"/>
      <c r="J52" s="413"/>
      <c r="K52" s="413"/>
      <c r="L52" s="413"/>
      <c r="M52" s="413"/>
      <c r="N52" s="413"/>
      <c r="O52" s="413"/>
      <c r="P52" s="413"/>
      <c r="Q52" s="413"/>
      <c r="R52" s="413"/>
      <c r="S52" s="413"/>
      <c r="T52" s="413"/>
      <c r="U52" s="413"/>
      <c r="V52" s="413"/>
      <c r="W52" s="413"/>
      <c r="X52" s="413"/>
      <c r="Y52" s="413"/>
      <c r="Z52" s="413"/>
      <c r="AA52" s="413"/>
      <c r="AB52" s="413"/>
      <c r="AC52" s="413"/>
      <c r="AD52" s="413"/>
      <c r="AE52" s="413"/>
      <c r="AF52" s="413"/>
      <c r="AG52" s="413"/>
      <c r="AH52" s="413"/>
      <c r="AI52" s="413"/>
      <c r="AJ52" s="413"/>
      <c r="AK52" s="414" t="s">
        <v>5</v>
      </c>
      <c r="AL52" s="414"/>
      <c r="AM52" s="414" t="s">
        <v>323</v>
      </c>
      <c r="AN52" s="414"/>
      <c r="AO52" s="159" t="s">
        <v>322</v>
      </c>
      <c r="AP52" s="159" t="s">
        <v>321</v>
      </c>
      <c r="AQ52" s="157"/>
    </row>
    <row r="53" spans="1:43" ht="11.25" customHeight="1" x14ac:dyDescent="0.25">
      <c r="A53" s="421" t="s">
        <v>337</v>
      </c>
      <c r="B53" s="422"/>
      <c r="C53" s="422"/>
      <c r="D53" s="422"/>
      <c r="E53" s="422"/>
      <c r="F53" s="422"/>
      <c r="G53" s="422"/>
      <c r="H53" s="422"/>
      <c r="I53" s="422"/>
      <c r="J53" s="422"/>
      <c r="K53" s="422"/>
      <c r="L53" s="422"/>
      <c r="M53" s="422"/>
      <c r="N53" s="422"/>
      <c r="O53" s="422"/>
      <c r="P53" s="422"/>
      <c r="Q53" s="422"/>
      <c r="R53" s="422"/>
      <c r="S53" s="422"/>
      <c r="T53" s="422"/>
      <c r="U53" s="422"/>
      <c r="V53" s="422"/>
      <c r="W53" s="422"/>
      <c r="X53" s="422"/>
      <c r="Y53" s="422"/>
      <c r="Z53" s="422"/>
      <c r="AA53" s="422"/>
      <c r="AB53" s="422"/>
      <c r="AC53" s="422"/>
      <c r="AD53" s="422"/>
      <c r="AE53" s="422"/>
      <c r="AF53" s="422"/>
      <c r="AG53" s="422"/>
      <c r="AH53" s="422"/>
      <c r="AI53" s="422"/>
      <c r="AJ53" s="422"/>
      <c r="AK53" s="423"/>
      <c r="AL53" s="423"/>
      <c r="AM53" s="423"/>
      <c r="AN53" s="423"/>
      <c r="AO53" s="163"/>
      <c r="AP53" s="163"/>
      <c r="AQ53" s="157"/>
    </row>
    <row r="54" spans="1:43" ht="12" customHeight="1" x14ac:dyDescent="0.25">
      <c r="A54" s="397" t="s">
        <v>336</v>
      </c>
      <c r="B54" s="398"/>
      <c r="C54" s="398"/>
      <c r="D54" s="398"/>
      <c r="E54" s="398"/>
      <c r="F54" s="398"/>
      <c r="G54" s="398"/>
      <c r="H54" s="398"/>
      <c r="I54" s="398"/>
      <c r="J54" s="398"/>
      <c r="K54" s="398"/>
      <c r="L54" s="398"/>
      <c r="M54" s="398"/>
      <c r="N54" s="398"/>
      <c r="O54" s="398"/>
      <c r="P54" s="398"/>
      <c r="Q54" s="398"/>
      <c r="R54" s="398"/>
      <c r="S54" s="398"/>
      <c r="T54" s="398"/>
      <c r="U54" s="398"/>
      <c r="V54" s="398"/>
      <c r="W54" s="398"/>
      <c r="X54" s="398"/>
      <c r="Y54" s="398"/>
      <c r="Z54" s="398"/>
      <c r="AA54" s="398"/>
      <c r="AB54" s="398"/>
      <c r="AC54" s="398"/>
      <c r="AD54" s="398"/>
      <c r="AE54" s="398"/>
      <c r="AF54" s="398"/>
      <c r="AG54" s="398"/>
      <c r="AH54" s="398"/>
      <c r="AI54" s="398"/>
      <c r="AJ54" s="398"/>
      <c r="AK54" s="399"/>
      <c r="AL54" s="399"/>
      <c r="AM54" s="399"/>
      <c r="AN54" s="399"/>
      <c r="AO54" s="160"/>
      <c r="AP54" s="160"/>
      <c r="AQ54" s="157"/>
    </row>
    <row r="55" spans="1:43" ht="12" customHeight="1" x14ac:dyDescent="0.25">
      <c r="A55" s="397" t="s">
        <v>335</v>
      </c>
      <c r="B55" s="398"/>
      <c r="C55" s="398"/>
      <c r="D55" s="398"/>
      <c r="E55" s="398"/>
      <c r="F55" s="398"/>
      <c r="G55" s="398"/>
      <c r="H55" s="398"/>
      <c r="I55" s="398"/>
      <c r="J55" s="398"/>
      <c r="K55" s="398"/>
      <c r="L55" s="398"/>
      <c r="M55" s="398"/>
      <c r="N55" s="398"/>
      <c r="O55" s="398"/>
      <c r="P55" s="398"/>
      <c r="Q55" s="398"/>
      <c r="R55" s="398"/>
      <c r="S55" s="398"/>
      <c r="T55" s="398"/>
      <c r="U55" s="398"/>
      <c r="V55" s="398"/>
      <c r="W55" s="398"/>
      <c r="X55" s="398"/>
      <c r="Y55" s="398"/>
      <c r="Z55" s="398"/>
      <c r="AA55" s="398"/>
      <c r="AB55" s="398"/>
      <c r="AC55" s="398"/>
      <c r="AD55" s="398"/>
      <c r="AE55" s="398"/>
      <c r="AF55" s="398"/>
      <c r="AG55" s="398"/>
      <c r="AH55" s="398"/>
      <c r="AI55" s="398"/>
      <c r="AJ55" s="398"/>
      <c r="AK55" s="399"/>
      <c r="AL55" s="399"/>
      <c r="AM55" s="399"/>
      <c r="AN55" s="399"/>
      <c r="AO55" s="160"/>
      <c r="AP55" s="160"/>
      <c r="AQ55" s="157"/>
    </row>
    <row r="56" spans="1:43" ht="12" customHeight="1" thickBot="1" x14ac:dyDescent="0.3">
      <c r="A56" s="415" t="s">
        <v>334</v>
      </c>
      <c r="B56" s="416"/>
      <c r="C56" s="416"/>
      <c r="D56" s="416"/>
      <c r="E56" s="416"/>
      <c r="F56" s="416"/>
      <c r="G56" s="416"/>
      <c r="H56" s="416"/>
      <c r="I56" s="416"/>
      <c r="J56" s="416"/>
      <c r="K56" s="416"/>
      <c r="L56" s="416"/>
      <c r="M56" s="416"/>
      <c r="N56" s="416"/>
      <c r="O56" s="416"/>
      <c r="P56" s="416"/>
      <c r="Q56" s="416"/>
      <c r="R56" s="416"/>
      <c r="S56" s="416"/>
      <c r="T56" s="416"/>
      <c r="U56" s="416"/>
      <c r="V56" s="416"/>
      <c r="W56" s="416"/>
      <c r="X56" s="416"/>
      <c r="Y56" s="416"/>
      <c r="Z56" s="416"/>
      <c r="AA56" s="416"/>
      <c r="AB56" s="416"/>
      <c r="AC56" s="416"/>
      <c r="AD56" s="416"/>
      <c r="AE56" s="416"/>
      <c r="AF56" s="416"/>
      <c r="AG56" s="416"/>
      <c r="AH56" s="416"/>
      <c r="AI56" s="416"/>
      <c r="AJ56" s="416"/>
      <c r="AK56" s="417"/>
      <c r="AL56" s="417"/>
      <c r="AM56" s="417"/>
      <c r="AN56" s="417"/>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412" t="s">
        <v>333</v>
      </c>
      <c r="B58" s="413"/>
      <c r="C58" s="413"/>
      <c r="D58" s="413"/>
      <c r="E58" s="413"/>
      <c r="F58" s="413"/>
      <c r="G58" s="413"/>
      <c r="H58" s="413"/>
      <c r="I58" s="413"/>
      <c r="J58" s="413"/>
      <c r="K58" s="413"/>
      <c r="L58" s="413"/>
      <c r="M58" s="413"/>
      <c r="N58" s="413"/>
      <c r="O58" s="413"/>
      <c r="P58" s="413"/>
      <c r="Q58" s="413"/>
      <c r="R58" s="413"/>
      <c r="S58" s="413"/>
      <c r="T58" s="413"/>
      <c r="U58" s="413"/>
      <c r="V58" s="413"/>
      <c r="W58" s="413"/>
      <c r="X58" s="413"/>
      <c r="Y58" s="413"/>
      <c r="Z58" s="413"/>
      <c r="AA58" s="413"/>
      <c r="AB58" s="413"/>
      <c r="AC58" s="413"/>
      <c r="AD58" s="413"/>
      <c r="AE58" s="413"/>
      <c r="AF58" s="413"/>
      <c r="AG58" s="413"/>
      <c r="AH58" s="413"/>
      <c r="AI58" s="413"/>
      <c r="AJ58" s="413"/>
      <c r="AK58" s="414" t="s">
        <v>5</v>
      </c>
      <c r="AL58" s="414"/>
      <c r="AM58" s="414" t="s">
        <v>323</v>
      </c>
      <c r="AN58" s="414"/>
      <c r="AO58" s="159" t="s">
        <v>322</v>
      </c>
      <c r="AP58" s="159" t="s">
        <v>321</v>
      </c>
      <c r="AQ58" s="157"/>
    </row>
    <row r="59" spans="1:43" ht="12.75" customHeight="1" x14ac:dyDescent="0.25">
      <c r="A59" s="418" t="s">
        <v>332</v>
      </c>
      <c r="B59" s="419"/>
      <c r="C59" s="419"/>
      <c r="D59" s="419"/>
      <c r="E59" s="419"/>
      <c r="F59" s="419"/>
      <c r="G59" s="419"/>
      <c r="H59" s="419"/>
      <c r="I59" s="419"/>
      <c r="J59" s="419"/>
      <c r="K59" s="419"/>
      <c r="L59" s="419"/>
      <c r="M59" s="419"/>
      <c r="N59" s="419"/>
      <c r="O59" s="419"/>
      <c r="P59" s="419"/>
      <c r="Q59" s="419"/>
      <c r="R59" s="419"/>
      <c r="S59" s="419"/>
      <c r="T59" s="419"/>
      <c r="U59" s="419"/>
      <c r="V59" s="419"/>
      <c r="W59" s="419"/>
      <c r="X59" s="419"/>
      <c r="Y59" s="419"/>
      <c r="Z59" s="419"/>
      <c r="AA59" s="419"/>
      <c r="AB59" s="419"/>
      <c r="AC59" s="419"/>
      <c r="AD59" s="419"/>
      <c r="AE59" s="419"/>
      <c r="AF59" s="419"/>
      <c r="AG59" s="419"/>
      <c r="AH59" s="419"/>
      <c r="AI59" s="419"/>
      <c r="AJ59" s="419"/>
      <c r="AK59" s="420"/>
      <c r="AL59" s="420"/>
      <c r="AM59" s="420"/>
      <c r="AN59" s="420"/>
      <c r="AO59" s="164"/>
      <c r="AP59" s="164"/>
      <c r="AQ59" s="165"/>
    </row>
    <row r="60" spans="1:43" ht="12" customHeight="1" x14ac:dyDescent="0.25">
      <c r="A60" s="397" t="s">
        <v>331</v>
      </c>
      <c r="B60" s="398"/>
      <c r="C60" s="398"/>
      <c r="D60" s="398"/>
      <c r="E60" s="398"/>
      <c r="F60" s="398"/>
      <c r="G60" s="398"/>
      <c r="H60" s="398"/>
      <c r="I60" s="398"/>
      <c r="J60" s="398"/>
      <c r="K60" s="398"/>
      <c r="L60" s="398"/>
      <c r="M60" s="398"/>
      <c r="N60" s="398"/>
      <c r="O60" s="398"/>
      <c r="P60" s="398"/>
      <c r="Q60" s="398"/>
      <c r="R60" s="398"/>
      <c r="S60" s="398"/>
      <c r="T60" s="398"/>
      <c r="U60" s="398"/>
      <c r="V60" s="398"/>
      <c r="W60" s="398"/>
      <c r="X60" s="398"/>
      <c r="Y60" s="398"/>
      <c r="Z60" s="398"/>
      <c r="AA60" s="398"/>
      <c r="AB60" s="398"/>
      <c r="AC60" s="398"/>
      <c r="AD60" s="398"/>
      <c r="AE60" s="398"/>
      <c r="AF60" s="398"/>
      <c r="AG60" s="398"/>
      <c r="AH60" s="398"/>
      <c r="AI60" s="398"/>
      <c r="AJ60" s="398"/>
      <c r="AK60" s="399" t="s">
        <v>545</v>
      </c>
      <c r="AL60" s="399"/>
      <c r="AM60" s="399"/>
      <c r="AN60" s="399"/>
      <c r="AO60" s="160"/>
      <c r="AP60" s="160"/>
      <c r="AQ60" s="157"/>
    </row>
    <row r="61" spans="1:43" ht="12" customHeight="1" x14ac:dyDescent="0.25">
      <c r="A61" s="397" t="s">
        <v>330</v>
      </c>
      <c r="B61" s="398"/>
      <c r="C61" s="398"/>
      <c r="D61" s="398"/>
      <c r="E61" s="398"/>
      <c r="F61" s="398"/>
      <c r="G61" s="398"/>
      <c r="H61" s="398"/>
      <c r="I61" s="398"/>
      <c r="J61" s="398"/>
      <c r="K61" s="398"/>
      <c r="L61" s="398"/>
      <c r="M61" s="398"/>
      <c r="N61" s="398"/>
      <c r="O61" s="398"/>
      <c r="P61" s="398"/>
      <c r="Q61" s="398"/>
      <c r="R61" s="398"/>
      <c r="S61" s="398"/>
      <c r="T61" s="398"/>
      <c r="U61" s="398"/>
      <c r="V61" s="398"/>
      <c r="W61" s="398"/>
      <c r="X61" s="398"/>
      <c r="Y61" s="398"/>
      <c r="Z61" s="398"/>
      <c r="AA61" s="398"/>
      <c r="AB61" s="398"/>
      <c r="AC61" s="398"/>
      <c r="AD61" s="398"/>
      <c r="AE61" s="398"/>
      <c r="AF61" s="398"/>
      <c r="AG61" s="398"/>
      <c r="AH61" s="398"/>
      <c r="AI61" s="398"/>
      <c r="AJ61" s="398"/>
      <c r="AK61" s="399" t="s">
        <v>545</v>
      </c>
      <c r="AL61" s="399"/>
      <c r="AM61" s="399"/>
      <c r="AN61" s="399"/>
      <c r="AO61" s="160"/>
      <c r="AP61" s="160"/>
      <c r="AQ61" s="157"/>
    </row>
    <row r="62" spans="1:43" ht="12" customHeight="1" x14ac:dyDescent="0.25">
      <c r="A62" s="397" t="s">
        <v>329</v>
      </c>
      <c r="B62" s="398"/>
      <c r="C62" s="398"/>
      <c r="D62" s="398"/>
      <c r="E62" s="398"/>
      <c r="F62" s="398"/>
      <c r="G62" s="398"/>
      <c r="H62" s="398"/>
      <c r="I62" s="398"/>
      <c r="J62" s="398"/>
      <c r="K62" s="398"/>
      <c r="L62" s="398"/>
      <c r="M62" s="398"/>
      <c r="N62" s="398"/>
      <c r="O62" s="398"/>
      <c r="P62" s="398"/>
      <c r="Q62" s="398"/>
      <c r="R62" s="398"/>
      <c r="S62" s="398"/>
      <c r="T62" s="398"/>
      <c r="U62" s="398"/>
      <c r="V62" s="398"/>
      <c r="W62" s="398"/>
      <c r="X62" s="398"/>
      <c r="Y62" s="398"/>
      <c r="Z62" s="398"/>
      <c r="AA62" s="398"/>
      <c r="AB62" s="398"/>
      <c r="AC62" s="398"/>
      <c r="AD62" s="398"/>
      <c r="AE62" s="398"/>
      <c r="AF62" s="398"/>
      <c r="AG62" s="398"/>
      <c r="AH62" s="398"/>
      <c r="AI62" s="398"/>
      <c r="AJ62" s="398"/>
      <c r="AK62" s="399" t="s">
        <v>545</v>
      </c>
      <c r="AL62" s="399"/>
      <c r="AM62" s="399"/>
      <c r="AN62" s="399"/>
      <c r="AO62" s="160"/>
      <c r="AP62" s="160"/>
      <c r="AQ62" s="157"/>
    </row>
    <row r="63" spans="1:43" ht="9.75" customHeight="1" x14ac:dyDescent="0.25">
      <c r="A63" s="397"/>
      <c r="B63" s="398"/>
      <c r="C63" s="398"/>
      <c r="D63" s="398"/>
      <c r="E63" s="398"/>
      <c r="F63" s="398"/>
      <c r="G63" s="398"/>
      <c r="H63" s="398"/>
      <c r="I63" s="398"/>
      <c r="J63" s="398"/>
      <c r="K63" s="398"/>
      <c r="L63" s="398"/>
      <c r="M63" s="398"/>
      <c r="N63" s="398"/>
      <c r="O63" s="398"/>
      <c r="P63" s="398"/>
      <c r="Q63" s="398"/>
      <c r="R63" s="398"/>
      <c r="S63" s="398"/>
      <c r="T63" s="398"/>
      <c r="U63" s="398"/>
      <c r="V63" s="398"/>
      <c r="W63" s="398"/>
      <c r="X63" s="398"/>
      <c r="Y63" s="398"/>
      <c r="Z63" s="398"/>
      <c r="AA63" s="398"/>
      <c r="AB63" s="398"/>
      <c r="AC63" s="398"/>
      <c r="AD63" s="398"/>
      <c r="AE63" s="398"/>
      <c r="AF63" s="398"/>
      <c r="AG63" s="398"/>
      <c r="AH63" s="398"/>
      <c r="AI63" s="398"/>
      <c r="AJ63" s="398"/>
      <c r="AK63" s="399"/>
      <c r="AL63" s="399"/>
      <c r="AM63" s="399"/>
      <c r="AN63" s="399"/>
      <c r="AO63" s="160"/>
      <c r="AP63" s="160"/>
      <c r="AQ63" s="157"/>
    </row>
    <row r="64" spans="1:43" ht="9.75" customHeight="1" x14ac:dyDescent="0.25">
      <c r="A64" s="397"/>
      <c r="B64" s="398"/>
      <c r="C64" s="398"/>
      <c r="D64" s="398"/>
      <c r="E64" s="398"/>
      <c r="F64" s="398"/>
      <c r="G64" s="398"/>
      <c r="H64" s="398"/>
      <c r="I64" s="398"/>
      <c r="J64" s="398"/>
      <c r="K64" s="398"/>
      <c r="L64" s="398"/>
      <c r="M64" s="398"/>
      <c r="N64" s="398"/>
      <c r="O64" s="398"/>
      <c r="P64" s="398"/>
      <c r="Q64" s="398"/>
      <c r="R64" s="398"/>
      <c r="S64" s="398"/>
      <c r="T64" s="398"/>
      <c r="U64" s="398"/>
      <c r="V64" s="398"/>
      <c r="W64" s="398"/>
      <c r="X64" s="398"/>
      <c r="Y64" s="398"/>
      <c r="Z64" s="398"/>
      <c r="AA64" s="398"/>
      <c r="AB64" s="398"/>
      <c r="AC64" s="398"/>
      <c r="AD64" s="398"/>
      <c r="AE64" s="398"/>
      <c r="AF64" s="398"/>
      <c r="AG64" s="398"/>
      <c r="AH64" s="398"/>
      <c r="AI64" s="398"/>
      <c r="AJ64" s="398"/>
      <c r="AK64" s="399"/>
      <c r="AL64" s="399"/>
      <c r="AM64" s="399"/>
      <c r="AN64" s="399"/>
      <c r="AO64" s="160"/>
      <c r="AP64" s="160"/>
      <c r="AQ64" s="157"/>
    </row>
    <row r="65" spans="1:43" ht="12" customHeight="1" x14ac:dyDescent="0.25">
      <c r="A65" s="397" t="s">
        <v>328</v>
      </c>
      <c r="B65" s="398"/>
      <c r="C65" s="398"/>
      <c r="D65" s="398"/>
      <c r="E65" s="398"/>
      <c r="F65" s="398"/>
      <c r="G65" s="398"/>
      <c r="H65" s="398"/>
      <c r="I65" s="398"/>
      <c r="J65" s="398"/>
      <c r="K65" s="398"/>
      <c r="L65" s="398"/>
      <c r="M65" s="398"/>
      <c r="N65" s="398"/>
      <c r="O65" s="398"/>
      <c r="P65" s="398"/>
      <c r="Q65" s="398"/>
      <c r="R65" s="398"/>
      <c r="S65" s="398"/>
      <c r="T65" s="398"/>
      <c r="U65" s="398"/>
      <c r="V65" s="398"/>
      <c r="W65" s="398"/>
      <c r="X65" s="398"/>
      <c r="Y65" s="398"/>
      <c r="Z65" s="398"/>
      <c r="AA65" s="398"/>
      <c r="AB65" s="398"/>
      <c r="AC65" s="398"/>
      <c r="AD65" s="398"/>
      <c r="AE65" s="398"/>
      <c r="AF65" s="398"/>
      <c r="AG65" s="398"/>
      <c r="AH65" s="398"/>
      <c r="AI65" s="398"/>
      <c r="AJ65" s="398"/>
      <c r="AK65" s="399" t="s">
        <v>545</v>
      </c>
      <c r="AL65" s="399"/>
      <c r="AM65" s="399"/>
      <c r="AN65" s="399"/>
      <c r="AO65" s="160"/>
      <c r="AP65" s="160"/>
      <c r="AQ65" s="157"/>
    </row>
    <row r="66" spans="1:43" ht="27.75" customHeight="1" x14ac:dyDescent="0.25">
      <c r="A66" s="401" t="s">
        <v>327</v>
      </c>
      <c r="B66" s="402"/>
      <c r="C66" s="402"/>
      <c r="D66" s="402"/>
      <c r="E66" s="402"/>
      <c r="F66" s="402"/>
      <c r="G66" s="402"/>
      <c r="H66" s="402"/>
      <c r="I66" s="402"/>
      <c r="J66" s="402"/>
      <c r="K66" s="402"/>
      <c r="L66" s="402"/>
      <c r="M66" s="402"/>
      <c r="N66" s="402"/>
      <c r="O66" s="402"/>
      <c r="P66" s="402"/>
      <c r="Q66" s="402"/>
      <c r="R66" s="402"/>
      <c r="S66" s="402"/>
      <c r="T66" s="402"/>
      <c r="U66" s="402"/>
      <c r="V66" s="402"/>
      <c r="W66" s="402"/>
      <c r="X66" s="402"/>
      <c r="Y66" s="402"/>
      <c r="Z66" s="402"/>
      <c r="AA66" s="402"/>
      <c r="AB66" s="402"/>
      <c r="AC66" s="402"/>
      <c r="AD66" s="402"/>
      <c r="AE66" s="402"/>
      <c r="AF66" s="402"/>
      <c r="AG66" s="402"/>
      <c r="AH66" s="402"/>
      <c r="AI66" s="402"/>
      <c r="AJ66" s="403"/>
      <c r="AK66" s="404"/>
      <c r="AL66" s="404"/>
      <c r="AM66" s="404"/>
      <c r="AN66" s="404"/>
      <c r="AO66" s="166"/>
      <c r="AP66" s="166"/>
      <c r="AQ66" s="165"/>
    </row>
    <row r="67" spans="1:43" ht="11.25" customHeight="1" x14ac:dyDescent="0.25">
      <c r="A67" s="397" t="s">
        <v>319</v>
      </c>
      <c r="B67" s="398"/>
      <c r="C67" s="398"/>
      <c r="D67" s="398"/>
      <c r="E67" s="398"/>
      <c r="F67" s="398"/>
      <c r="G67" s="398"/>
      <c r="H67" s="398"/>
      <c r="I67" s="398"/>
      <c r="J67" s="398"/>
      <c r="K67" s="398"/>
      <c r="L67" s="398"/>
      <c r="M67" s="398"/>
      <c r="N67" s="398"/>
      <c r="O67" s="398"/>
      <c r="P67" s="398"/>
      <c r="Q67" s="398"/>
      <c r="R67" s="398"/>
      <c r="S67" s="398"/>
      <c r="T67" s="398"/>
      <c r="U67" s="398"/>
      <c r="V67" s="398"/>
      <c r="W67" s="398"/>
      <c r="X67" s="398"/>
      <c r="Y67" s="398"/>
      <c r="Z67" s="398"/>
      <c r="AA67" s="398"/>
      <c r="AB67" s="398"/>
      <c r="AC67" s="398"/>
      <c r="AD67" s="398"/>
      <c r="AE67" s="398"/>
      <c r="AF67" s="398"/>
      <c r="AG67" s="398"/>
      <c r="AH67" s="398"/>
      <c r="AI67" s="398"/>
      <c r="AJ67" s="398"/>
      <c r="AK67" s="399"/>
      <c r="AL67" s="399"/>
      <c r="AM67" s="399"/>
      <c r="AN67" s="399"/>
      <c r="AO67" s="160"/>
      <c r="AP67" s="160"/>
      <c r="AQ67" s="157"/>
    </row>
    <row r="68" spans="1:43" ht="25.5" customHeight="1" x14ac:dyDescent="0.25">
      <c r="A68" s="401" t="s">
        <v>320</v>
      </c>
      <c r="B68" s="402"/>
      <c r="C68" s="402"/>
      <c r="D68" s="402"/>
      <c r="E68" s="402"/>
      <c r="F68" s="402"/>
      <c r="G68" s="402"/>
      <c r="H68" s="402"/>
      <c r="I68" s="402"/>
      <c r="J68" s="402"/>
      <c r="K68" s="402"/>
      <c r="L68" s="402"/>
      <c r="M68" s="402"/>
      <c r="N68" s="402"/>
      <c r="O68" s="402"/>
      <c r="P68" s="402"/>
      <c r="Q68" s="402"/>
      <c r="R68" s="402"/>
      <c r="S68" s="402"/>
      <c r="T68" s="402"/>
      <c r="U68" s="402"/>
      <c r="V68" s="402"/>
      <c r="W68" s="402"/>
      <c r="X68" s="402"/>
      <c r="Y68" s="402"/>
      <c r="Z68" s="402"/>
      <c r="AA68" s="402"/>
      <c r="AB68" s="402"/>
      <c r="AC68" s="402"/>
      <c r="AD68" s="402"/>
      <c r="AE68" s="402"/>
      <c r="AF68" s="402"/>
      <c r="AG68" s="402"/>
      <c r="AH68" s="402"/>
      <c r="AI68" s="402"/>
      <c r="AJ68" s="403"/>
      <c r="AK68" s="404"/>
      <c r="AL68" s="404"/>
      <c r="AM68" s="404"/>
      <c r="AN68" s="404"/>
      <c r="AO68" s="166"/>
      <c r="AP68" s="166"/>
      <c r="AQ68" s="165"/>
    </row>
    <row r="69" spans="1:43" ht="12" customHeight="1" x14ac:dyDescent="0.25">
      <c r="A69" s="397" t="s">
        <v>318</v>
      </c>
      <c r="B69" s="398"/>
      <c r="C69" s="398"/>
      <c r="D69" s="398"/>
      <c r="E69" s="398"/>
      <c r="F69" s="398"/>
      <c r="G69" s="398"/>
      <c r="H69" s="398"/>
      <c r="I69" s="398"/>
      <c r="J69" s="398"/>
      <c r="K69" s="398"/>
      <c r="L69" s="398"/>
      <c r="M69" s="398"/>
      <c r="N69" s="398"/>
      <c r="O69" s="398"/>
      <c r="P69" s="398"/>
      <c r="Q69" s="398"/>
      <c r="R69" s="398"/>
      <c r="S69" s="398"/>
      <c r="T69" s="398"/>
      <c r="U69" s="398"/>
      <c r="V69" s="398"/>
      <c r="W69" s="398"/>
      <c r="X69" s="398"/>
      <c r="Y69" s="398"/>
      <c r="Z69" s="398"/>
      <c r="AA69" s="398"/>
      <c r="AB69" s="398"/>
      <c r="AC69" s="398"/>
      <c r="AD69" s="398"/>
      <c r="AE69" s="398"/>
      <c r="AF69" s="398"/>
      <c r="AG69" s="398"/>
      <c r="AH69" s="398"/>
      <c r="AI69" s="398"/>
      <c r="AJ69" s="398"/>
      <c r="AK69" s="399" t="s">
        <v>545</v>
      </c>
      <c r="AL69" s="399"/>
      <c r="AM69" s="399"/>
      <c r="AN69" s="399"/>
      <c r="AO69" s="160"/>
      <c r="AP69" s="160"/>
      <c r="AQ69" s="157"/>
    </row>
    <row r="70" spans="1:43" ht="12.75" customHeight="1" x14ac:dyDescent="0.25">
      <c r="A70" s="406" t="s">
        <v>326</v>
      </c>
      <c r="B70" s="407"/>
      <c r="C70" s="407"/>
      <c r="D70" s="407"/>
      <c r="E70" s="407"/>
      <c r="F70" s="407"/>
      <c r="G70" s="407"/>
      <c r="H70" s="407"/>
      <c r="I70" s="407"/>
      <c r="J70" s="407"/>
      <c r="K70" s="407"/>
      <c r="L70" s="407"/>
      <c r="M70" s="407"/>
      <c r="N70" s="407"/>
      <c r="O70" s="407"/>
      <c r="P70" s="407"/>
      <c r="Q70" s="407"/>
      <c r="R70" s="407"/>
      <c r="S70" s="407"/>
      <c r="T70" s="407"/>
      <c r="U70" s="407"/>
      <c r="V70" s="407"/>
      <c r="W70" s="407"/>
      <c r="X70" s="407"/>
      <c r="Y70" s="407"/>
      <c r="Z70" s="407"/>
      <c r="AA70" s="407"/>
      <c r="AB70" s="407"/>
      <c r="AC70" s="407"/>
      <c r="AD70" s="407"/>
      <c r="AE70" s="407"/>
      <c r="AF70" s="407"/>
      <c r="AG70" s="407"/>
      <c r="AH70" s="407"/>
      <c r="AI70" s="407"/>
      <c r="AJ70" s="407"/>
      <c r="AK70" s="404"/>
      <c r="AL70" s="404"/>
      <c r="AM70" s="404"/>
      <c r="AN70" s="404"/>
      <c r="AO70" s="166"/>
      <c r="AP70" s="166"/>
      <c r="AQ70" s="165"/>
    </row>
    <row r="71" spans="1:43" ht="12" customHeight="1" x14ac:dyDescent="0.25">
      <c r="A71" s="397" t="s">
        <v>317</v>
      </c>
      <c r="B71" s="398"/>
      <c r="C71" s="398"/>
      <c r="D71" s="398"/>
      <c r="E71" s="398"/>
      <c r="F71" s="398"/>
      <c r="G71" s="398"/>
      <c r="H71" s="398"/>
      <c r="I71" s="398"/>
      <c r="J71" s="398"/>
      <c r="K71" s="398"/>
      <c r="L71" s="398"/>
      <c r="M71" s="398"/>
      <c r="N71" s="398"/>
      <c r="O71" s="398"/>
      <c r="P71" s="398"/>
      <c r="Q71" s="398"/>
      <c r="R71" s="398"/>
      <c r="S71" s="398"/>
      <c r="T71" s="398"/>
      <c r="U71" s="398"/>
      <c r="V71" s="398"/>
      <c r="W71" s="398"/>
      <c r="X71" s="398"/>
      <c r="Y71" s="398"/>
      <c r="Z71" s="398"/>
      <c r="AA71" s="398"/>
      <c r="AB71" s="398"/>
      <c r="AC71" s="398"/>
      <c r="AD71" s="398"/>
      <c r="AE71" s="398"/>
      <c r="AF71" s="398"/>
      <c r="AG71" s="398"/>
      <c r="AH71" s="398"/>
      <c r="AI71" s="398"/>
      <c r="AJ71" s="398"/>
      <c r="AK71" s="399" t="s">
        <v>545</v>
      </c>
      <c r="AL71" s="399"/>
      <c r="AM71" s="399"/>
      <c r="AN71" s="399"/>
      <c r="AO71" s="160"/>
      <c r="AP71" s="160"/>
      <c r="AQ71" s="157"/>
    </row>
    <row r="72" spans="1:43" ht="12.75" customHeight="1" thickBot="1" x14ac:dyDescent="0.3">
      <c r="A72" s="408" t="s">
        <v>325</v>
      </c>
      <c r="B72" s="409"/>
      <c r="C72" s="409"/>
      <c r="D72" s="409"/>
      <c r="E72" s="409"/>
      <c r="F72" s="409"/>
      <c r="G72" s="409"/>
      <c r="H72" s="409"/>
      <c r="I72" s="409"/>
      <c r="J72" s="409"/>
      <c r="K72" s="409"/>
      <c r="L72" s="409"/>
      <c r="M72" s="409"/>
      <c r="N72" s="409"/>
      <c r="O72" s="409"/>
      <c r="P72" s="409"/>
      <c r="Q72" s="409"/>
      <c r="R72" s="409"/>
      <c r="S72" s="409"/>
      <c r="T72" s="409"/>
      <c r="U72" s="409"/>
      <c r="V72" s="409"/>
      <c r="W72" s="409"/>
      <c r="X72" s="409"/>
      <c r="Y72" s="409"/>
      <c r="Z72" s="409"/>
      <c r="AA72" s="409"/>
      <c r="AB72" s="409"/>
      <c r="AC72" s="409"/>
      <c r="AD72" s="409"/>
      <c r="AE72" s="409"/>
      <c r="AF72" s="409"/>
      <c r="AG72" s="409"/>
      <c r="AH72" s="409"/>
      <c r="AI72" s="409"/>
      <c r="AJ72" s="410"/>
      <c r="AK72" s="411"/>
      <c r="AL72" s="411"/>
      <c r="AM72" s="411"/>
      <c r="AN72" s="411"/>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412" t="s">
        <v>324</v>
      </c>
      <c r="B74" s="413"/>
      <c r="C74" s="413"/>
      <c r="D74" s="413"/>
      <c r="E74" s="413"/>
      <c r="F74" s="413"/>
      <c r="G74" s="413"/>
      <c r="H74" s="413"/>
      <c r="I74" s="413"/>
      <c r="J74" s="413"/>
      <c r="K74" s="413"/>
      <c r="L74" s="413"/>
      <c r="M74" s="413"/>
      <c r="N74" s="413"/>
      <c r="O74" s="413"/>
      <c r="P74" s="413"/>
      <c r="Q74" s="413"/>
      <c r="R74" s="413"/>
      <c r="S74" s="413"/>
      <c r="T74" s="413"/>
      <c r="U74" s="413"/>
      <c r="V74" s="413"/>
      <c r="W74" s="413"/>
      <c r="X74" s="413"/>
      <c r="Y74" s="413"/>
      <c r="Z74" s="413"/>
      <c r="AA74" s="413"/>
      <c r="AB74" s="413"/>
      <c r="AC74" s="413"/>
      <c r="AD74" s="413"/>
      <c r="AE74" s="413"/>
      <c r="AF74" s="413"/>
      <c r="AG74" s="413"/>
      <c r="AH74" s="413"/>
      <c r="AI74" s="413"/>
      <c r="AJ74" s="413"/>
      <c r="AK74" s="414" t="s">
        <v>5</v>
      </c>
      <c r="AL74" s="414"/>
      <c r="AM74" s="414" t="s">
        <v>323</v>
      </c>
      <c r="AN74" s="414"/>
      <c r="AO74" s="159" t="s">
        <v>322</v>
      </c>
      <c r="AP74" s="159" t="s">
        <v>321</v>
      </c>
      <c r="AQ74" s="157"/>
    </row>
    <row r="75" spans="1:43" ht="25.5" customHeight="1" x14ac:dyDescent="0.25">
      <c r="A75" s="401" t="s">
        <v>320</v>
      </c>
      <c r="B75" s="402"/>
      <c r="C75" s="402"/>
      <c r="D75" s="402"/>
      <c r="E75" s="402"/>
      <c r="F75" s="402"/>
      <c r="G75" s="402"/>
      <c r="H75" s="402"/>
      <c r="I75" s="402"/>
      <c r="J75" s="402"/>
      <c r="K75" s="402"/>
      <c r="L75" s="402"/>
      <c r="M75" s="402"/>
      <c r="N75" s="402"/>
      <c r="O75" s="402"/>
      <c r="P75" s="402"/>
      <c r="Q75" s="402"/>
      <c r="R75" s="402"/>
      <c r="S75" s="402"/>
      <c r="T75" s="402"/>
      <c r="U75" s="402"/>
      <c r="V75" s="402"/>
      <c r="W75" s="402"/>
      <c r="X75" s="402"/>
      <c r="Y75" s="402"/>
      <c r="Z75" s="402"/>
      <c r="AA75" s="402"/>
      <c r="AB75" s="402"/>
      <c r="AC75" s="402"/>
      <c r="AD75" s="402"/>
      <c r="AE75" s="402"/>
      <c r="AF75" s="402"/>
      <c r="AG75" s="402"/>
      <c r="AH75" s="402"/>
      <c r="AI75" s="402"/>
      <c r="AJ75" s="403"/>
      <c r="AK75" s="404"/>
      <c r="AL75" s="404"/>
      <c r="AM75" s="405"/>
      <c r="AN75" s="405"/>
      <c r="AO75" s="168"/>
      <c r="AP75" s="168"/>
      <c r="AQ75" s="165"/>
    </row>
    <row r="76" spans="1:43" ht="12" customHeight="1" x14ac:dyDescent="0.25">
      <c r="A76" s="397" t="s">
        <v>319</v>
      </c>
      <c r="B76" s="398"/>
      <c r="C76" s="398"/>
      <c r="D76" s="398"/>
      <c r="E76" s="398"/>
      <c r="F76" s="398"/>
      <c r="G76" s="398"/>
      <c r="H76" s="398"/>
      <c r="I76" s="398"/>
      <c r="J76" s="398"/>
      <c r="K76" s="398"/>
      <c r="L76" s="398"/>
      <c r="M76" s="398"/>
      <c r="N76" s="398"/>
      <c r="O76" s="398"/>
      <c r="P76" s="398"/>
      <c r="Q76" s="398"/>
      <c r="R76" s="398"/>
      <c r="S76" s="398"/>
      <c r="T76" s="398"/>
      <c r="U76" s="398"/>
      <c r="V76" s="398"/>
      <c r="W76" s="398"/>
      <c r="X76" s="398"/>
      <c r="Y76" s="398"/>
      <c r="Z76" s="398"/>
      <c r="AA76" s="398"/>
      <c r="AB76" s="398"/>
      <c r="AC76" s="398"/>
      <c r="AD76" s="398"/>
      <c r="AE76" s="398"/>
      <c r="AF76" s="398"/>
      <c r="AG76" s="398"/>
      <c r="AH76" s="398"/>
      <c r="AI76" s="398"/>
      <c r="AJ76" s="398"/>
      <c r="AK76" s="399" t="s">
        <v>545</v>
      </c>
      <c r="AL76" s="399"/>
      <c r="AM76" s="400"/>
      <c r="AN76" s="400"/>
      <c r="AO76" s="169"/>
      <c r="AP76" s="169"/>
      <c r="AQ76" s="157"/>
    </row>
    <row r="77" spans="1:43" ht="12" customHeight="1" x14ac:dyDescent="0.25">
      <c r="A77" s="397" t="s">
        <v>318</v>
      </c>
      <c r="B77" s="398"/>
      <c r="C77" s="398"/>
      <c r="D77" s="398"/>
      <c r="E77" s="398"/>
      <c r="F77" s="398"/>
      <c r="G77" s="398"/>
      <c r="H77" s="398"/>
      <c r="I77" s="398"/>
      <c r="J77" s="398"/>
      <c r="K77" s="398"/>
      <c r="L77" s="398"/>
      <c r="M77" s="398"/>
      <c r="N77" s="398"/>
      <c r="O77" s="398"/>
      <c r="P77" s="398"/>
      <c r="Q77" s="398"/>
      <c r="R77" s="398"/>
      <c r="S77" s="398"/>
      <c r="T77" s="398"/>
      <c r="U77" s="398"/>
      <c r="V77" s="398"/>
      <c r="W77" s="398"/>
      <c r="X77" s="398"/>
      <c r="Y77" s="398"/>
      <c r="Z77" s="398"/>
      <c r="AA77" s="398"/>
      <c r="AB77" s="398"/>
      <c r="AC77" s="398"/>
      <c r="AD77" s="398"/>
      <c r="AE77" s="398"/>
      <c r="AF77" s="398"/>
      <c r="AG77" s="398"/>
      <c r="AH77" s="398"/>
      <c r="AI77" s="398"/>
      <c r="AJ77" s="398"/>
      <c r="AK77" s="399" t="s">
        <v>545</v>
      </c>
      <c r="AL77" s="399"/>
      <c r="AM77" s="400"/>
      <c r="AN77" s="400"/>
      <c r="AO77" s="169"/>
      <c r="AP77" s="169"/>
      <c r="AQ77" s="157"/>
    </row>
    <row r="78" spans="1:43" ht="12" customHeight="1" x14ac:dyDescent="0.25">
      <c r="A78" s="397" t="s">
        <v>317</v>
      </c>
      <c r="B78" s="398"/>
      <c r="C78" s="398"/>
      <c r="D78" s="398"/>
      <c r="E78" s="398"/>
      <c r="F78" s="398"/>
      <c r="G78" s="398"/>
      <c r="H78" s="398"/>
      <c r="I78" s="398"/>
      <c r="J78" s="398"/>
      <c r="K78" s="398"/>
      <c r="L78" s="398"/>
      <c r="M78" s="398"/>
      <c r="N78" s="398"/>
      <c r="O78" s="398"/>
      <c r="P78" s="398"/>
      <c r="Q78" s="398"/>
      <c r="R78" s="398"/>
      <c r="S78" s="398"/>
      <c r="T78" s="398"/>
      <c r="U78" s="398"/>
      <c r="V78" s="398"/>
      <c r="W78" s="398"/>
      <c r="X78" s="398"/>
      <c r="Y78" s="398"/>
      <c r="Z78" s="398"/>
      <c r="AA78" s="398"/>
      <c r="AB78" s="398"/>
      <c r="AC78" s="398"/>
      <c r="AD78" s="398"/>
      <c r="AE78" s="398"/>
      <c r="AF78" s="398"/>
      <c r="AG78" s="398"/>
      <c r="AH78" s="398"/>
      <c r="AI78" s="398"/>
      <c r="AJ78" s="398"/>
      <c r="AK78" s="399" t="s">
        <v>545</v>
      </c>
      <c r="AL78" s="399"/>
      <c r="AM78" s="400"/>
      <c r="AN78" s="400"/>
      <c r="AO78" s="169"/>
      <c r="AP78" s="169"/>
      <c r="AQ78" s="157"/>
    </row>
    <row r="79" spans="1:43" ht="12" customHeight="1" x14ac:dyDescent="0.25">
      <c r="A79" s="397" t="s">
        <v>316</v>
      </c>
      <c r="B79" s="398"/>
      <c r="C79" s="398"/>
      <c r="D79" s="398"/>
      <c r="E79" s="398"/>
      <c r="F79" s="398"/>
      <c r="G79" s="398"/>
      <c r="H79" s="398"/>
      <c r="I79" s="398"/>
      <c r="J79" s="398"/>
      <c r="K79" s="398"/>
      <c r="L79" s="398"/>
      <c r="M79" s="398"/>
      <c r="N79" s="398"/>
      <c r="O79" s="398"/>
      <c r="P79" s="398"/>
      <c r="Q79" s="398"/>
      <c r="R79" s="398"/>
      <c r="S79" s="398"/>
      <c r="T79" s="398"/>
      <c r="U79" s="398"/>
      <c r="V79" s="398"/>
      <c r="W79" s="398"/>
      <c r="X79" s="398"/>
      <c r="Y79" s="398"/>
      <c r="Z79" s="398"/>
      <c r="AA79" s="398"/>
      <c r="AB79" s="398"/>
      <c r="AC79" s="398"/>
      <c r="AD79" s="398"/>
      <c r="AE79" s="398"/>
      <c r="AF79" s="398"/>
      <c r="AG79" s="398"/>
      <c r="AH79" s="398"/>
      <c r="AI79" s="398"/>
      <c r="AJ79" s="398"/>
      <c r="AK79" s="399" t="s">
        <v>545</v>
      </c>
      <c r="AL79" s="399"/>
      <c r="AM79" s="400"/>
      <c r="AN79" s="400"/>
      <c r="AO79" s="169"/>
      <c r="AP79" s="169"/>
      <c r="AQ79" s="157"/>
    </row>
    <row r="80" spans="1:43" ht="12" customHeight="1" x14ac:dyDescent="0.25">
      <c r="A80" s="397" t="s">
        <v>315</v>
      </c>
      <c r="B80" s="398"/>
      <c r="C80" s="398"/>
      <c r="D80" s="398"/>
      <c r="E80" s="398"/>
      <c r="F80" s="398"/>
      <c r="G80" s="398"/>
      <c r="H80" s="398"/>
      <c r="I80" s="398"/>
      <c r="J80" s="398"/>
      <c r="K80" s="398"/>
      <c r="L80" s="398"/>
      <c r="M80" s="398"/>
      <c r="N80" s="398"/>
      <c r="O80" s="398"/>
      <c r="P80" s="398"/>
      <c r="Q80" s="398"/>
      <c r="R80" s="398"/>
      <c r="S80" s="398"/>
      <c r="T80" s="398"/>
      <c r="U80" s="398"/>
      <c r="V80" s="398"/>
      <c r="W80" s="398"/>
      <c r="X80" s="398"/>
      <c r="Y80" s="398"/>
      <c r="Z80" s="398"/>
      <c r="AA80" s="398"/>
      <c r="AB80" s="398"/>
      <c r="AC80" s="398"/>
      <c r="AD80" s="398"/>
      <c r="AE80" s="398"/>
      <c r="AF80" s="398"/>
      <c r="AG80" s="398"/>
      <c r="AH80" s="398"/>
      <c r="AI80" s="398"/>
      <c r="AJ80" s="398"/>
      <c r="AK80" s="399" t="s">
        <v>545</v>
      </c>
      <c r="AL80" s="399"/>
      <c r="AM80" s="400"/>
      <c r="AN80" s="400"/>
      <c r="AO80" s="169"/>
      <c r="AP80" s="169"/>
      <c r="AQ80" s="157"/>
    </row>
    <row r="81" spans="1:45" ht="12.75" customHeight="1" x14ac:dyDescent="0.25">
      <c r="A81" s="397" t="s">
        <v>314</v>
      </c>
      <c r="B81" s="398"/>
      <c r="C81" s="398"/>
      <c r="D81" s="398"/>
      <c r="E81" s="398"/>
      <c r="F81" s="398"/>
      <c r="G81" s="398"/>
      <c r="H81" s="398"/>
      <c r="I81" s="398"/>
      <c r="J81" s="398"/>
      <c r="K81" s="398"/>
      <c r="L81" s="398"/>
      <c r="M81" s="398"/>
      <c r="N81" s="398"/>
      <c r="O81" s="398"/>
      <c r="P81" s="398"/>
      <c r="Q81" s="398"/>
      <c r="R81" s="398"/>
      <c r="S81" s="398"/>
      <c r="T81" s="398"/>
      <c r="U81" s="398"/>
      <c r="V81" s="398"/>
      <c r="W81" s="398"/>
      <c r="X81" s="398"/>
      <c r="Y81" s="398"/>
      <c r="Z81" s="398"/>
      <c r="AA81" s="398"/>
      <c r="AB81" s="398"/>
      <c r="AC81" s="398"/>
      <c r="AD81" s="398"/>
      <c r="AE81" s="398"/>
      <c r="AF81" s="398"/>
      <c r="AG81" s="398"/>
      <c r="AH81" s="398"/>
      <c r="AI81" s="398"/>
      <c r="AJ81" s="398"/>
      <c r="AK81" s="399" t="s">
        <v>545</v>
      </c>
      <c r="AL81" s="399"/>
      <c r="AM81" s="400"/>
      <c r="AN81" s="400"/>
      <c r="AO81" s="169"/>
      <c r="AP81" s="169"/>
      <c r="AQ81" s="157"/>
    </row>
    <row r="82" spans="1:45" ht="12.75" customHeight="1" x14ac:dyDescent="0.25">
      <c r="A82" s="397" t="s">
        <v>313</v>
      </c>
      <c r="B82" s="398"/>
      <c r="C82" s="398"/>
      <c r="D82" s="398"/>
      <c r="E82" s="398"/>
      <c r="F82" s="398"/>
      <c r="G82" s="398"/>
      <c r="H82" s="398"/>
      <c r="I82" s="398"/>
      <c r="J82" s="398"/>
      <c r="K82" s="398"/>
      <c r="L82" s="398"/>
      <c r="M82" s="398"/>
      <c r="N82" s="398"/>
      <c r="O82" s="398"/>
      <c r="P82" s="398"/>
      <c r="Q82" s="398"/>
      <c r="R82" s="398"/>
      <c r="S82" s="398"/>
      <c r="T82" s="398"/>
      <c r="U82" s="398"/>
      <c r="V82" s="398"/>
      <c r="W82" s="398"/>
      <c r="X82" s="398"/>
      <c r="Y82" s="398"/>
      <c r="Z82" s="398"/>
      <c r="AA82" s="398"/>
      <c r="AB82" s="398"/>
      <c r="AC82" s="398"/>
      <c r="AD82" s="398"/>
      <c r="AE82" s="398"/>
      <c r="AF82" s="398"/>
      <c r="AG82" s="398"/>
      <c r="AH82" s="398"/>
      <c r="AI82" s="398"/>
      <c r="AJ82" s="398"/>
      <c r="AK82" s="399" t="s">
        <v>545</v>
      </c>
      <c r="AL82" s="399"/>
      <c r="AM82" s="400"/>
      <c r="AN82" s="400"/>
      <c r="AO82" s="169"/>
      <c r="AP82" s="169"/>
      <c r="AQ82" s="157"/>
    </row>
    <row r="83" spans="1:45" ht="12" customHeight="1" x14ac:dyDescent="0.25">
      <c r="A83" s="406" t="s">
        <v>312</v>
      </c>
      <c r="B83" s="407"/>
      <c r="C83" s="407"/>
      <c r="D83" s="407"/>
      <c r="E83" s="407"/>
      <c r="F83" s="407"/>
      <c r="G83" s="407"/>
      <c r="H83" s="407"/>
      <c r="I83" s="407"/>
      <c r="J83" s="407"/>
      <c r="K83" s="407"/>
      <c r="L83" s="407"/>
      <c r="M83" s="407"/>
      <c r="N83" s="407"/>
      <c r="O83" s="407"/>
      <c r="P83" s="407"/>
      <c r="Q83" s="407"/>
      <c r="R83" s="407"/>
      <c r="S83" s="407"/>
      <c r="T83" s="407"/>
      <c r="U83" s="407"/>
      <c r="V83" s="407"/>
      <c r="W83" s="407"/>
      <c r="X83" s="407"/>
      <c r="Y83" s="407"/>
      <c r="Z83" s="407"/>
      <c r="AA83" s="407"/>
      <c r="AB83" s="407"/>
      <c r="AC83" s="407"/>
      <c r="AD83" s="407"/>
      <c r="AE83" s="407"/>
      <c r="AF83" s="407"/>
      <c r="AG83" s="407"/>
      <c r="AH83" s="407"/>
      <c r="AI83" s="407"/>
      <c r="AJ83" s="407"/>
      <c r="AK83" s="404"/>
      <c r="AL83" s="404"/>
      <c r="AM83" s="405"/>
      <c r="AN83" s="405"/>
      <c r="AO83" s="168"/>
      <c r="AP83" s="168"/>
      <c r="AQ83" s="165"/>
    </row>
    <row r="84" spans="1:45" ht="12" customHeight="1" x14ac:dyDescent="0.25">
      <c r="A84" s="406" t="s">
        <v>311</v>
      </c>
      <c r="B84" s="407"/>
      <c r="C84" s="407"/>
      <c r="D84" s="407"/>
      <c r="E84" s="407"/>
      <c r="F84" s="407"/>
      <c r="G84" s="407"/>
      <c r="H84" s="407"/>
      <c r="I84" s="407"/>
      <c r="J84" s="407"/>
      <c r="K84" s="407"/>
      <c r="L84" s="407"/>
      <c r="M84" s="407"/>
      <c r="N84" s="407"/>
      <c r="O84" s="407"/>
      <c r="P84" s="407"/>
      <c r="Q84" s="407"/>
      <c r="R84" s="407"/>
      <c r="S84" s="407"/>
      <c r="T84" s="407"/>
      <c r="U84" s="407"/>
      <c r="V84" s="407"/>
      <c r="W84" s="407"/>
      <c r="X84" s="407"/>
      <c r="Y84" s="407"/>
      <c r="Z84" s="407"/>
      <c r="AA84" s="407"/>
      <c r="AB84" s="407"/>
      <c r="AC84" s="407"/>
      <c r="AD84" s="407"/>
      <c r="AE84" s="407"/>
      <c r="AF84" s="407"/>
      <c r="AG84" s="407"/>
      <c r="AH84" s="407"/>
      <c r="AI84" s="407"/>
      <c r="AJ84" s="407"/>
      <c r="AK84" s="404"/>
      <c r="AL84" s="404"/>
      <c r="AM84" s="405"/>
      <c r="AN84" s="405"/>
      <c r="AO84" s="168"/>
      <c r="AP84" s="168"/>
      <c r="AQ84" s="165"/>
    </row>
    <row r="85" spans="1:45" ht="12" customHeight="1" x14ac:dyDescent="0.25">
      <c r="A85" s="397" t="s">
        <v>310</v>
      </c>
      <c r="B85" s="398"/>
      <c r="C85" s="398"/>
      <c r="D85" s="398"/>
      <c r="E85" s="398"/>
      <c r="F85" s="398"/>
      <c r="G85" s="398"/>
      <c r="H85" s="398"/>
      <c r="I85" s="398"/>
      <c r="J85" s="398"/>
      <c r="K85" s="398"/>
      <c r="L85" s="398"/>
      <c r="M85" s="398"/>
      <c r="N85" s="398"/>
      <c r="O85" s="398"/>
      <c r="P85" s="398"/>
      <c r="Q85" s="398"/>
      <c r="R85" s="398"/>
      <c r="S85" s="398"/>
      <c r="T85" s="398"/>
      <c r="U85" s="398"/>
      <c r="V85" s="398"/>
      <c r="W85" s="398"/>
      <c r="X85" s="398"/>
      <c r="Y85" s="398"/>
      <c r="Z85" s="398"/>
      <c r="AA85" s="398"/>
      <c r="AB85" s="398"/>
      <c r="AC85" s="398"/>
      <c r="AD85" s="398"/>
      <c r="AE85" s="398"/>
      <c r="AF85" s="398"/>
      <c r="AG85" s="398"/>
      <c r="AH85" s="398"/>
      <c r="AI85" s="398"/>
      <c r="AJ85" s="398"/>
      <c r="AK85" s="399"/>
      <c r="AL85" s="399"/>
      <c r="AM85" s="400"/>
      <c r="AN85" s="400"/>
      <c r="AO85" s="169"/>
      <c r="AP85" s="169"/>
      <c r="AQ85" s="157"/>
    </row>
    <row r="86" spans="1:45" ht="27.75" customHeight="1" x14ac:dyDescent="0.25">
      <c r="A86" s="401" t="s">
        <v>309</v>
      </c>
      <c r="B86" s="402"/>
      <c r="C86" s="402"/>
      <c r="D86" s="402"/>
      <c r="E86" s="402"/>
      <c r="F86" s="402"/>
      <c r="G86" s="402"/>
      <c r="H86" s="402"/>
      <c r="I86" s="402"/>
      <c r="J86" s="402"/>
      <c r="K86" s="402"/>
      <c r="L86" s="402"/>
      <c r="M86" s="402"/>
      <c r="N86" s="402"/>
      <c r="O86" s="402"/>
      <c r="P86" s="402"/>
      <c r="Q86" s="402"/>
      <c r="R86" s="402"/>
      <c r="S86" s="402"/>
      <c r="T86" s="402"/>
      <c r="U86" s="402"/>
      <c r="V86" s="402"/>
      <c r="W86" s="402"/>
      <c r="X86" s="402"/>
      <c r="Y86" s="402"/>
      <c r="Z86" s="402"/>
      <c r="AA86" s="402"/>
      <c r="AB86" s="402"/>
      <c r="AC86" s="402"/>
      <c r="AD86" s="402"/>
      <c r="AE86" s="402"/>
      <c r="AF86" s="402"/>
      <c r="AG86" s="402"/>
      <c r="AH86" s="402"/>
      <c r="AI86" s="402"/>
      <c r="AJ86" s="403"/>
      <c r="AK86" s="404"/>
      <c r="AL86" s="404"/>
      <c r="AM86" s="405"/>
      <c r="AN86" s="405"/>
      <c r="AO86" s="168"/>
      <c r="AP86" s="168"/>
      <c r="AQ86" s="165"/>
    </row>
    <row r="87" spans="1:45" x14ac:dyDescent="0.25">
      <c r="A87" s="401" t="s">
        <v>308</v>
      </c>
      <c r="B87" s="402"/>
      <c r="C87" s="402"/>
      <c r="D87" s="402"/>
      <c r="E87" s="402"/>
      <c r="F87" s="402"/>
      <c r="G87" s="402"/>
      <c r="H87" s="402"/>
      <c r="I87" s="402"/>
      <c r="J87" s="402"/>
      <c r="K87" s="402"/>
      <c r="L87" s="402"/>
      <c r="M87" s="402"/>
      <c r="N87" s="402"/>
      <c r="O87" s="402"/>
      <c r="P87" s="402"/>
      <c r="Q87" s="402"/>
      <c r="R87" s="402"/>
      <c r="S87" s="402"/>
      <c r="T87" s="402"/>
      <c r="U87" s="402"/>
      <c r="V87" s="402"/>
      <c r="W87" s="402"/>
      <c r="X87" s="402"/>
      <c r="Y87" s="402"/>
      <c r="Z87" s="402"/>
      <c r="AA87" s="402"/>
      <c r="AB87" s="402"/>
      <c r="AC87" s="402"/>
      <c r="AD87" s="402"/>
      <c r="AE87" s="402"/>
      <c r="AF87" s="402"/>
      <c r="AG87" s="402"/>
      <c r="AH87" s="402"/>
      <c r="AI87" s="402"/>
      <c r="AJ87" s="403"/>
      <c r="AK87" s="404"/>
      <c r="AL87" s="404"/>
      <c r="AM87" s="405"/>
      <c r="AN87" s="405"/>
      <c r="AO87" s="168"/>
      <c r="AP87" s="168"/>
      <c r="AQ87" s="165"/>
    </row>
    <row r="88" spans="1:45" ht="14.25" customHeight="1" x14ac:dyDescent="0.25">
      <c r="A88" s="390" t="s">
        <v>307</v>
      </c>
      <c r="B88" s="391"/>
      <c r="C88" s="391"/>
      <c r="D88" s="392"/>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393"/>
      <c r="AL88" s="394"/>
      <c r="AM88" s="395"/>
      <c r="AN88" s="396"/>
      <c r="AO88" s="168"/>
      <c r="AP88" s="168"/>
      <c r="AQ88" s="165"/>
    </row>
    <row r="89" spans="1:45" x14ac:dyDescent="0.25">
      <c r="A89" s="390" t="s">
        <v>306</v>
      </c>
      <c r="B89" s="391"/>
      <c r="C89" s="391"/>
      <c r="D89" s="392"/>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393">
        <v>16</v>
      </c>
      <c r="AL89" s="394"/>
      <c r="AM89" s="395"/>
      <c r="AN89" s="396"/>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386">
        <v>16</v>
      </c>
      <c r="AL90" s="387"/>
      <c r="AM90" s="388"/>
      <c r="AN90" s="389"/>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14</vt:i4>
      </vt:variant>
    </vt:vector>
  </HeadingPairs>
  <TitlesOfParts>
    <vt:vector size="30"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5 Анализ эк эф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Гафарова Наиля Руслановна</cp:lastModifiedBy>
  <cp:lastPrinted>2015-11-30T14:18:17Z</cp:lastPrinted>
  <dcterms:created xsi:type="dcterms:W3CDTF">2015-08-16T15:31:05Z</dcterms:created>
  <dcterms:modified xsi:type="dcterms:W3CDTF">2022-09-19T03:27:10Z</dcterms:modified>
</cp:coreProperties>
</file>